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415" tabRatio="553"/>
  </bookViews>
  <sheets>
    <sheet name="Plantilla Ejecución, Octubre " sheetId="12" r:id="rId1"/>
    <sheet name="Plantilla Presupuesto" sheetId="2" r:id="rId2"/>
  </sheets>
  <calcPr calcId="145621"/>
</workbook>
</file>

<file path=xl/calcChain.xml><?xml version="1.0" encoding="utf-8"?>
<calcChain xmlns="http://schemas.openxmlformats.org/spreadsheetml/2006/main">
  <c r="M83" i="12" l="1"/>
  <c r="M82" i="12"/>
  <c r="M81" i="12"/>
  <c r="M77" i="12" l="1"/>
  <c r="M18" i="12"/>
  <c r="M17" i="12"/>
  <c r="M31" i="12"/>
  <c r="L90" i="12"/>
  <c r="L95" i="12" s="1"/>
  <c r="L87" i="12"/>
  <c r="M84" i="12"/>
  <c r="L80" i="12"/>
  <c r="M79" i="12"/>
  <c r="M78" i="12"/>
  <c r="M76" i="12"/>
  <c r="M75" i="12"/>
  <c r="L74" i="12"/>
  <c r="M73" i="12"/>
  <c r="M72" i="12"/>
  <c r="M71" i="12"/>
  <c r="M70" i="12" l="1"/>
  <c r="L69" i="12"/>
  <c r="M68" i="12"/>
  <c r="M67" i="12"/>
  <c r="M66" i="12"/>
  <c r="M65" i="12"/>
  <c r="M64" i="12"/>
  <c r="M63" i="12"/>
  <c r="M62" i="12"/>
  <c r="M61" i="12"/>
  <c r="M60" i="12"/>
  <c r="M59" i="12"/>
  <c r="M58" i="12"/>
  <c r="L57" i="12"/>
  <c r="L49" i="12"/>
  <c r="M48" i="12"/>
  <c r="M47" i="12"/>
  <c r="M46" i="12"/>
  <c r="M45" i="12"/>
  <c r="M44" i="12"/>
  <c r="M43" i="12"/>
  <c r="M42" i="12"/>
  <c r="M41" i="12"/>
  <c r="L40" i="12"/>
  <c r="M39" i="12"/>
  <c r="M38" i="12"/>
  <c r="M37" i="12"/>
  <c r="M36" i="12"/>
  <c r="M35" i="12"/>
  <c r="M34" i="12"/>
  <c r="M33" i="12"/>
  <c r="M32" i="12"/>
  <c r="L30" i="12"/>
  <c r="M29" i="12"/>
  <c r="M28" i="12"/>
  <c r="M27" i="12"/>
  <c r="M26" i="12"/>
  <c r="M25" i="12"/>
  <c r="M24" i="12"/>
  <c r="M23" i="12"/>
  <c r="M22" i="12"/>
  <c r="M21" i="12"/>
  <c r="M19" i="12"/>
  <c r="M16" i="12"/>
  <c r="M15" i="12"/>
  <c r="L20" i="12"/>
  <c r="L14" i="12"/>
  <c r="L85" i="12" l="1"/>
  <c r="L96" i="12" s="1"/>
  <c r="K93" i="12"/>
  <c r="K90" i="12"/>
  <c r="K87" i="12"/>
  <c r="K95" i="12" s="1"/>
  <c r="K80" i="12"/>
  <c r="K74" i="12"/>
  <c r="K69" i="12"/>
  <c r="K57" i="12"/>
  <c r="K49" i="12"/>
  <c r="K40" i="12"/>
  <c r="K30" i="12"/>
  <c r="K85" i="12" s="1"/>
  <c r="K20" i="12"/>
  <c r="K14" i="12"/>
  <c r="K96" i="12" l="1"/>
  <c r="J93" i="12"/>
  <c r="J90" i="12"/>
  <c r="J87" i="12"/>
  <c r="J80" i="12"/>
  <c r="J74" i="12"/>
  <c r="J69" i="12"/>
  <c r="J57" i="12"/>
  <c r="J49" i="12"/>
  <c r="J40" i="12"/>
  <c r="J30" i="12"/>
  <c r="J20" i="12"/>
  <c r="J14" i="12"/>
  <c r="J95" i="12" l="1"/>
  <c r="J85" i="12"/>
  <c r="J96" i="12" s="1"/>
  <c r="C95" i="12"/>
  <c r="D95" i="12"/>
  <c r="E95" i="12"/>
  <c r="F95" i="12"/>
  <c r="G95" i="12"/>
  <c r="H95" i="12"/>
  <c r="I95" i="12"/>
  <c r="B95" i="12"/>
  <c r="M93" i="12"/>
  <c r="M90" i="12"/>
  <c r="M87" i="12"/>
  <c r="I40" i="12"/>
  <c r="I80" i="12"/>
  <c r="I74" i="12"/>
  <c r="I69" i="12"/>
  <c r="I57" i="12"/>
  <c r="I49" i="12"/>
  <c r="I30" i="12"/>
  <c r="I20" i="12"/>
  <c r="I14" i="12"/>
  <c r="I85" i="12" l="1"/>
  <c r="I96" i="12" s="1"/>
  <c r="M95" i="12"/>
  <c r="H80" i="12"/>
  <c r="M80" i="12" s="1"/>
  <c r="H74" i="12"/>
  <c r="M74" i="12" s="1"/>
  <c r="H57" i="12"/>
  <c r="H49" i="12"/>
  <c r="M49" i="12" s="1"/>
  <c r="H69" i="12"/>
  <c r="M69" i="12" s="1"/>
  <c r="H40" i="12"/>
  <c r="H30" i="12"/>
  <c r="H20" i="12"/>
  <c r="H14" i="12"/>
  <c r="G57" i="12"/>
  <c r="G20" i="12"/>
  <c r="H85" i="12" l="1"/>
  <c r="H96" i="12" s="1"/>
  <c r="G40" i="12"/>
  <c r="G30" i="12"/>
  <c r="G14" i="12"/>
  <c r="F57" i="12"/>
  <c r="F56" i="12"/>
  <c r="E56" i="12" s="1"/>
  <c r="D56" i="12" s="1"/>
  <c r="M56" i="12" s="1"/>
  <c r="F55" i="12"/>
  <c r="E55" i="12" s="1"/>
  <c r="D55" i="12" s="1"/>
  <c r="M55" i="12" s="1"/>
  <c r="F54" i="12"/>
  <c r="E54" i="12" s="1"/>
  <c r="D54" i="12" s="1"/>
  <c r="M54" i="12" s="1"/>
  <c r="F53" i="12"/>
  <c r="E53" i="12" s="1"/>
  <c r="D53" i="12" s="1"/>
  <c r="M53" i="12" s="1"/>
  <c r="F52" i="12"/>
  <c r="E52" i="12" s="1"/>
  <c r="D52" i="12" s="1"/>
  <c r="M52" i="12" s="1"/>
  <c r="F51" i="12"/>
  <c r="E51" i="12" s="1"/>
  <c r="D51" i="12" s="1"/>
  <c r="M51" i="12" s="1"/>
  <c r="F50" i="12"/>
  <c r="E50" i="12" s="1"/>
  <c r="D50" i="12" s="1"/>
  <c r="M50" i="12" s="1"/>
  <c r="F40" i="12"/>
  <c r="F30" i="12"/>
  <c r="F20" i="12"/>
  <c r="F14" i="12"/>
  <c r="E57" i="12"/>
  <c r="E40" i="12"/>
  <c r="E30" i="12"/>
  <c r="E20" i="12"/>
  <c r="E14" i="12"/>
  <c r="D57" i="12"/>
  <c r="D30" i="12"/>
  <c r="D40" i="12"/>
  <c r="D20" i="12"/>
  <c r="C14" i="12"/>
  <c r="D14" i="12"/>
  <c r="C30" i="12"/>
  <c r="C40" i="12"/>
  <c r="C20" i="12"/>
  <c r="B40" i="12"/>
  <c r="B30" i="12"/>
  <c r="B20" i="12"/>
  <c r="B14" i="12"/>
  <c r="M14" i="12" s="1"/>
  <c r="C51" i="2"/>
  <c r="C35" i="2"/>
  <c r="C25" i="2"/>
  <c r="C15" i="2"/>
  <c r="C9" i="2"/>
  <c r="M57" i="12" l="1"/>
  <c r="C85" i="12"/>
  <c r="C96" i="12" s="1"/>
  <c r="M20" i="12"/>
  <c r="G85" i="12"/>
  <c r="G96" i="12" s="1"/>
  <c r="M30" i="12"/>
  <c r="F85" i="12"/>
  <c r="F96" i="12" s="1"/>
  <c r="M40" i="12"/>
  <c r="B85" i="12"/>
  <c r="B96" i="12" s="1"/>
  <c r="E85" i="12"/>
  <c r="E96" i="12" s="1"/>
  <c r="D85" i="12"/>
  <c r="D96" i="12" s="1"/>
  <c r="C73" i="2"/>
  <c r="C86" i="2" s="1"/>
  <c r="B79" i="2"/>
  <c r="B84" i="2" s="1"/>
  <c r="B61" i="2"/>
  <c r="B51" i="2"/>
  <c r="B35" i="2"/>
  <c r="B25" i="2"/>
  <c r="B15" i="2"/>
  <c r="M85" i="12" l="1"/>
  <c r="M96" i="12" s="1"/>
  <c r="B9" i="2"/>
  <c r="B73" i="2" s="1"/>
  <c r="B86" i="2" s="1"/>
</calcChain>
</file>

<file path=xl/sharedStrings.xml><?xml version="1.0" encoding="utf-8"?>
<sst xmlns="http://schemas.openxmlformats.org/spreadsheetml/2006/main" count="206" uniqueCount="127">
  <si>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</si>
  <si>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</si>
  <si>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</si>
  <si>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</si>
  <si>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</si>
  <si>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</si>
  <si>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</si>
  <si>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</si>
  <si>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</si>
  <si>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</si>
  <si>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</si>
  <si>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</si>
  <si>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</si>
  <si>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</si>
  <si>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</si>
  <si>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</si>
  <si>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</si>
  <si>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</si>
  <si>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</si>
  <si>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</si>
  <si>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</si>
  <si>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</si>
  <si>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</si>
  <si>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</si>
  <si>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</si>
  <si>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</si>
  <si>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</si>
  <si>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</si>
  <si>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</si>
  <si>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</si>
  <si>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</si>
  <si>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</si>
  <si>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</si>
  <si>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</si>
  <si>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</si>
  <si>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</si>
  <si>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</si>
  <si>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</si>
  <si>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</si>
  <si>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</si>
  <si>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</si>
  <si>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</si>
  <si>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</si>
  <si>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</si>
  <si>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</si>
  <si>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</si>
  <si>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</si>
  <si>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</si>
  <si>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</si>
  <si>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</si>
  <si>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</si>
  <si>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</si>
  <si>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</si>
  <si>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</si>
  <si>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</si>
  <si>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</si>
  <si>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</si>
  <si>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</si>
  <si>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</si>
  <si>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</si>
  <si>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</si>
  <si>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</si>
  <si>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</si>
  <si>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</si>
  <si>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</si>
  <si>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</si>
  <si>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</si>
  <si>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</si>
  <si>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</si>
  <si>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</si>
  <si>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</si>
  <si>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</si>
  <si>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</si>
  <si>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</si>
  <si>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</si>
  <si>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</si>
  <si>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</si>
  <si>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</si>
  <si>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</si>
  <si>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</si>
  <si>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</si>
  <si>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</si>
  <si>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</si>
  <si>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</si>
  <si>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</si>
  <si>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</si>
  <si>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</si>
  <si>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</si>
  <si>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</si>
  <si>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</si>
  <si>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</si>
  <si>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</si>
  <si>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</si>
  <si>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</si>
  <si>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</si>
  <si>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</si>
  <si>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</si>
  <si>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</si>
  <si>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</si>
  <si>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</si>
  <si>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</si>
  <si>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</si>
  <si>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</si>
  <si>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</si>
  <si>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</si>
  <si>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</si>
  <si>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</si>
  <si>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</si>
  <si>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</si>
  <si>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 xml:space="preserve">Fuente: Sistema Integrado de Gestión Financiera
Periodo: 2021
</t>
  </si>
  <si>
    <t>Revisado por:</t>
  </si>
  <si>
    <t>Preparado por:</t>
  </si>
  <si>
    <t>TOTAL</t>
  </si>
  <si>
    <t>Septiembre</t>
  </si>
  <si>
    <t>Octubre</t>
  </si>
  <si>
    <t>SHEILLA P. HENRIQUEZ PAULINO,</t>
  </si>
  <si>
    <t>Mayor, ERD</t>
  </si>
  <si>
    <t>Directora General Financiera de este Ministerio de Defensa.</t>
  </si>
  <si>
    <t>Noviembre</t>
  </si>
  <si>
    <t>1er. Teniente Contadora ERD.</t>
  </si>
  <si>
    <t>Sub Directora de Presupuesto, MIDE.</t>
  </si>
  <si>
    <t>Fecha de registro: hasta el 30 de Noviembre del 2021</t>
  </si>
  <si>
    <t>Fecha de imputación: desde el 01 de Noviembre  del 2021</t>
  </si>
  <si>
    <t>Lic. ELVIS GARCIA DIAZ,</t>
  </si>
  <si>
    <t>Lic. ANA GLENDYS CONTRERAS RAMOS</t>
  </si>
  <si>
    <t xml:space="preserve">       Teniente de Navio, ARD.</t>
  </si>
  <si>
    <t>Sub Director de Auditoria,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</si>
</sst>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164" fontId="1" fillId="0" borderId="0" xfId="0" applyNumberFormat="1" applyFont="1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43" fontId="0" fillId="0" borderId="0" xfId="1" applyFont="1" applyFill="1"/>
    <xf numFmtId="4" fontId="0" fillId="0" borderId="0" xfId="0" applyNumberForma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1</xdr:row>
      <xdr:rowOff>0</xdr:rowOff>
    </xdr:from>
    <xdr:to>
      <xdr:col>15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523144</xdr:colOff>
      <xdr:row>0</xdr:row>
      <xdr:rowOff>114300</xdr:rowOff>
    </xdr:from>
    <xdr:to>
      <xdr:col>15</xdr:col>
      <xdr:colOff>546653</xdr:colOff>
      <xdr:row>4</xdr:row>
      <xdr:rowOff>33705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4514" y="114300"/>
          <a:ext cx="2085878" cy="789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6"/>
  <sheetViews>
    <sheetView showGridLines="0" tabSelected="1" topLeftCell="F96" zoomScale="130" zoomScaleNormal="130" workbookViewId="0">
      <selection activeCell="L109" sqref="L109"/>
    </sheetView>
  </sheetViews>
  <sheetFormatPr baseColWidth="10" defaultRowHeight="15" x14ac:dyDescent="0.25"/>
  <cols>
    <col min="1" max="1" width="48.28515625" style="30" customWidth="1"/>
    <col min="2" max="2" width="16.85546875" style="30" customWidth="1"/>
    <col min="3" max="3" width="15.85546875" style="30" customWidth="1"/>
    <col min="4" max="4" width="16" style="30" bestFit="1" customWidth="1"/>
    <col min="5" max="5" width="16" style="30" customWidth="1"/>
    <col min="6" max="6" width="16.28515625" style="30" customWidth="1"/>
    <col min="7" max="7" width="16" style="30" customWidth="1"/>
    <col min="8" max="8" width="16.5703125" style="30" customWidth="1"/>
    <col min="9" max="11" width="15.7109375" style="30" customWidth="1"/>
    <col min="12" max="12" width="19.28515625" style="30" customWidth="1"/>
    <col min="13" max="13" width="18.5703125" style="30" customWidth="1"/>
    <col min="14" max="14" width="19.7109375" style="30" customWidth="1"/>
    <col min="15" max="15" width="16.85546875" style="30" customWidth="1"/>
    <col min="16" max="16" width="15.5703125" style="30" customWidth="1"/>
    <col min="17" max="17" width="11.42578125" style="30"/>
    <col min="18" max="18" width="96.7109375" style="30" bestFit="1" customWidth="1"/>
    <col min="19" max="19" width="11.42578125" style="30"/>
    <col min="20" max="27" width="6" style="30" bestFit="1" customWidth="1"/>
    <col min="28" max="29" width="7" style="30" bestFit="1" customWidth="1"/>
    <col min="30" max="16384" width="11.42578125" style="30"/>
  </cols>
  <sheetData>
    <row r="2" spans="1:29" ht="18.75" x14ac:dyDescent="0.2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9" ht="18.75" x14ac:dyDescent="0.25">
      <c r="A3" s="97">
        <v>2021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9" ht="15.75" x14ac:dyDescent="0.25">
      <c r="A4" s="98" t="s">
        <v>96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29" x14ac:dyDescent="0.25">
      <c r="A5" s="99" t="s">
        <v>36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29" ht="18.75" x14ac:dyDescent="0.3">
      <c r="A6" s="92"/>
      <c r="B6" s="92"/>
      <c r="C6" s="92"/>
      <c r="D6" s="92"/>
      <c r="E6" s="92"/>
      <c r="F6" s="92"/>
      <c r="G6" s="92"/>
      <c r="H6" s="92"/>
    </row>
    <row r="7" spans="1:29" x14ac:dyDescent="0.25">
      <c r="A7" s="93"/>
      <c r="B7" s="93"/>
      <c r="C7" s="93"/>
      <c r="D7" s="93"/>
      <c r="E7" s="93"/>
      <c r="F7" s="93"/>
      <c r="G7" s="93"/>
      <c r="H7" s="93"/>
    </row>
    <row r="8" spans="1:29" ht="18.75" x14ac:dyDescent="0.3">
      <c r="A8" s="94"/>
      <c r="B8" s="94"/>
      <c r="C8" s="94"/>
      <c r="D8" s="94"/>
      <c r="E8" s="94"/>
      <c r="F8" s="94"/>
      <c r="G8" s="94"/>
      <c r="H8" s="94"/>
      <c r="I8" s="49"/>
      <c r="J8" s="78"/>
      <c r="K8" s="79"/>
      <c r="L8" s="85"/>
      <c r="M8" s="49"/>
      <c r="N8" s="49"/>
      <c r="O8" s="49"/>
      <c r="P8" s="49"/>
      <c r="R8" s="35"/>
    </row>
    <row r="9" spans="1:29" ht="18.75" x14ac:dyDescent="0.3">
      <c r="A9" s="52"/>
      <c r="B9" s="52"/>
      <c r="C9" s="52"/>
      <c r="D9" s="52"/>
      <c r="E9" s="52"/>
      <c r="F9" s="52"/>
      <c r="G9" s="52"/>
      <c r="H9" s="52"/>
      <c r="I9" s="53"/>
      <c r="J9" s="78"/>
      <c r="K9" s="79"/>
      <c r="L9" s="85"/>
      <c r="M9" s="53"/>
      <c r="N9" s="53"/>
      <c r="O9" s="53"/>
      <c r="P9" s="53"/>
      <c r="R9" s="35"/>
    </row>
    <row r="10" spans="1:29" ht="18.75" x14ac:dyDescent="0.3">
      <c r="A10" s="52"/>
      <c r="B10" s="52"/>
      <c r="C10" s="52"/>
      <c r="D10" s="52"/>
      <c r="E10" s="52"/>
      <c r="F10" s="52"/>
      <c r="G10" s="52"/>
      <c r="H10" s="52"/>
      <c r="I10" s="53"/>
      <c r="J10" s="78"/>
      <c r="K10" s="79"/>
      <c r="L10" s="85"/>
      <c r="M10" s="53"/>
      <c r="N10" s="53"/>
      <c r="O10" s="53"/>
      <c r="P10" s="53"/>
      <c r="R10" s="35"/>
    </row>
    <row r="11" spans="1:29" ht="18.75" x14ac:dyDescent="0.3">
      <c r="A11" s="52"/>
      <c r="B11" s="52"/>
      <c r="C11" s="52"/>
      <c r="D11" s="52"/>
      <c r="E11" s="52"/>
      <c r="F11" s="52"/>
      <c r="G11" s="52"/>
      <c r="H11" s="52"/>
      <c r="I11" s="53"/>
      <c r="J11" s="78"/>
      <c r="K11" s="79"/>
      <c r="L11" s="85"/>
      <c r="M11" s="53"/>
      <c r="N11" s="53"/>
      <c r="O11" s="53"/>
      <c r="P11" s="53"/>
      <c r="R11" s="35"/>
    </row>
    <row r="12" spans="1:29" ht="15.75" x14ac:dyDescent="0.25">
      <c r="A12" s="38" t="s">
        <v>0</v>
      </c>
      <c r="B12" s="39" t="s">
        <v>82</v>
      </c>
      <c r="C12" s="39" t="s">
        <v>83</v>
      </c>
      <c r="D12" s="39" t="s">
        <v>84</v>
      </c>
      <c r="E12" s="39" t="s">
        <v>85</v>
      </c>
      <c r="F12" s="39" t="s">
        <v>86</v>
      </c>
      <c r="G12" s="39" t="s">
        <v>87</v>
      </c>
      <c r="H12" s="39" t="s">
        <v>88</v>
      </c>
      <c r="I12" s="39" t="s">
        <v>89</v>
      </c>
      <c r="J12" s="39" t="s">
        <v>113</v>
      </c>
      <c r="K12" s="39" t="s">
        <v>114</v>
      </c>
      <c r="L12" s="39" t="s">
        <v>118</v>
      </c>
      <c r="M12" s="39" t="s">
        <v>112</v>
      </c>
      <c r="N12" s="63"/>
      <c r="O12" s="63"/>
      <c r="P12" s="63"/>
      <c r="AB12" s="44"/>
      <c r="AC12" s="44"/>
    </row>
    <row r="13" spans="1:29" ht="12.75" customHeight="1" x14ac:dyDescent="0.25">
      <c r="A13" s="31" t="s">
        <v>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74"/>
      <c r="O13" s="74"/>
      <c r="P13" s="74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24" customHeight="1" x14ac:dyDescent="0.25">
      <c r="A14" s="33" t="s">
        <v>2</v>
      </c>
      <c r="B14" s="41">
        <f>+B15+B16+B17+B18+B19</f>
        <v>91309080.719999999</v>
      </c>
      <c r="C14" s="41">
        <f>+C15+C16+C17+C18+C19</f>
        <v>108169545.94</v>
      </c>
      <c r="D14" s="41">
        <f>+D15+D16+D17+D18+D19</f>
        <v>99811796.180000007</v>
      </c>
      <c r="E14" s="41">
        <f>+E15+E16+E17+E18+E19</f>
        <v>91255562.200000003</v>
      </c>
      <c r="F14" s="41">
        <f>+F15+F16+G17+F18+F19</f>
        <v>90794628.859999999</v>
      </c>
      <c r="G14" s="41">
        <f t="shared" ref="G14:L14" si="0">+G15+G16+G17+G18+G19</f>
        <v>89538733.189999998</v>
      </c>
      <c r="H14" s="41">
        <f t="shared" si="0"/>
        <v>81038445.760000005</v>
      </c>
      <c r="I14" s="41">
        <f t="shared" si="0"/>
        <v>80799005.150000006</v>
      </c>
      <c r="J14" s="41">
        <f t="shared" si="0"/>
        <v>81347487.640000001</v>
      </c>
      <c r="K14" s="41">
        <f t="shared" si="0"/>
        <v>81673691.120000005</v>
      </c>
      <c r="L14" s="41">
        <f t="shared" si="0"/>
        <v>153038954.86000001</v>
      </c>
      <c r="M14" s="41">
        <f t="shared" ref="M14:M56" si="1">SUM(B14:L14)</f>
        <v>1048776931.62</v>
      </c>
      <c r="N14" s="75"/>
      <c r="O14" s="75"/>
      <c r="P14" s="75"/>
      <c r="T14" s="43"/>
    </row>
    <row r="15" spans="1:29" x14ac:dyDescent="0.25">
      <c r="A15" s="34" t="s">
        <v>3</v>
      </c>
      <c r="B15" s="47">
        <v>88535638.609999999</v>
      </c>
      <c r="C15" s="47">
        <v>88717665.450000003</v>
      </c>
      <c r="D15" s="47">
        <v>88731544.980000004</v>
      </c>
      <c r="E15" s="47">
        <v>88509654.480000004</v>
      </c>
      <c r="F15" s="47">
        <v>88066071.980000004</v>
      </c>
      <c r="G15" s="47">
        <v>78560293.299999997</v>
      </c>
      <c r="H15" s="47">
        <v>78488699.75</v>
      </c>
      <c r="I15" s="42">
        <v>78269703.75</v>
      </c>
      <c r="J15" s="42">
        <v>78807299.75</v>
      </c>
      <c r="K15" s="42">
        <v>79129601.439999998</v>
      </c>
      <c r="L15" s="86">
        <v>149847705.99000001</v>
      </c>
      <c r="M15" s="47">
        <f t="shared" si="1"/>
        <v>985663879.48000002</v>
      </c>
      <c r="N15" s="47"/>
      <c r="O15" s="47"/>
      <c r="P15" s="47"/>
    </row>
    <row r="16" spans="1:29" x14ac:dyDescent="0.25">
      <c r="A16" s="34" t="s">
        <v>4</v>
      </c>
      <c r="B16" s="47">
        <v>1730703.75</v>
      </c>
      <c r="C16" s="47">
        <v>18416360.5</v>
      </c>
      <c r="D16" s="47">
        <v>10048430.25</v>
      </c>
      <c r="E16" s="47">
        <v>1726411.5</v>
      </c>
      <c r="F16" s="47">
        <v>1709644.5</v>
      </c>
      <c r="G16" s="47">
        <v>9979115</v>
      </c>
      <c r="H16" s="47">
        <v>1649238</v>
      </c>
      <c r="I16" s="47">
        <v>1643375.5</v>
      </c>
      <c r="J16" s="47">
        <v>1655820.5</v>
      </c>
      <c r="K16" s="47">
        <v>1624313</v>
      </c>
      <c r="L16" s="87">
        <v>2271599.25</v>
      </c>
      <c r="M16" s="47">
        <f t="shared" si="1"/>
        <v>52455011.75</v>
      </c>
      <c r="N16" s="47"/>
      <c r="O16" s="47"/>
      <c r="P16" s="47"/>
    </row>
    <row r="17" spans="1:16" x14ac:dyDescent="0.25">
      <c r="A17" s="34" t="s">
        <v>100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7">
        <v>0</v>
      </c>
      <c r="J17" s="47">
        <v>0</v>
      </c>
      <c r="K17" s="47">
        <v>0</v>
      </c>
      <c r="L17" s="87">
        <v>0</v>
      </c>
      <c r="M17" s="45">
        <f t="shared" si="1"/>
        <v>0</v>
      </c>
      <c r="N17" s="45"/>
      <c r="O17" s="45"/>
      <c r="P17" s="45"/>
    </row>
    <row r="18" spans="1:16" ht="15.75" customHeight="1" x14ac:dyDescent="0.25">
      <c r="A18" s="34" t="s">
        <v>5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7">
        <v>0</v>
      </c>
      <c r="J18" s="47">
        <v>0</v>
      </c>
      <c r="K18" s="47">
        <v>0</v>
      </c>
      <c r="L18" s="87">
        <v>0</v>
      </c>
      <c r="M18" s="45">
        <f t="shared" si="1"/>
        <v>0</v>
      </c>
      <c r="N18" s="45"/>
      <c r="O18" s="45"/>
      <c r="P18" s="45"/>
    </row>
    <row r="19" spans="1:16" ht="18" customHeight="1" x14ac:dyDescent="0.25">
      <c r="A19" s="34" t="s">
        <v>6</v>
      </c>
      <c r="B19" s="47">
        <v>1042738.36</v>
      </c>
      <c r="C19" s="47">
        <v>1035519.99</v>
      </c>
      <c r="D19" s="47">
        <v>1031820.95</v>
      </c>
      <c r="E19" s="47">
        <v>1019496.22</v>
      </c>
      <c r="F19" s="47">
        <v>1018912.38</v>
      </c>
      <c r="G19" s="47">
        <v>999324.89</v>
      </c>
      <c r="H19" s="47">
        <v>900508.01</v>
      </c>
      <c r="I19" s="47">
        <v>885925.9</v>
      </c>
      <c r="J19" s="47">
        <v>884367.39</v>
      </c>
      <c r="K19" s="47">
        <v>919776.68</v>
      </c>
      <c r="L19" s="87">
        <v>919649.62</v>
      </c>
      <c r="M19" s="47">
        <f t="shared" si="1"/>
        <v>10658040.389999999</v>
      </c>
      <c r="N19" s="47"/>
      <c r="O19" s="47"/>
      <c r="P19" s="47"/>
    </row>
    <row r="20" spans="1:16" ht="21" customHeight="1" x14ac:dyDescent="0.25">
      <c r="A20" s="33" t="s">
        <v>7</v>
      </c>
      <c r="B20" s="48">
        <f>+B21+B22+B23+B24+B25+B26+B27+B28+B29</f>
        <v>8983542.2800000012</v>
      </c>
      <c r="C20" s="48">
        <f>+C21+C22+C23+C24+C25+C27+C28</f>
        <v>15944690.859999999</v>
      </c>
      <c r="D20" s="48">
        <f t="shared" ref="D20:L20" si="2">+D21+D22+D23+D24+D25+D26+D27+D28+D29</f>
        <v>14028829.52</v>
      </c>
      <c r="E20" s="48">
        <f t="shared" si="2"/>
        <v>26049638.170000006</v>
      </c>
      <c r="F20" s="48">
        <f t="shared" si="2"/>
        <v>8717339.5600000005</v>
      </c>
      <c r="G20" s="48">
        <f t="shared" si="2"/>
        <v>18205980.68</v>
      </c>
      <c r="H20" s="48">
        <f t="shared" si="2"/>
        <v>25172070.049999997</v>
      </c>
      <c r="I20" s="48">
        <f t="shared" si="2"/>
        <v>22359471.34</v>
      </c>
      <c r="J20" s="48">
        <f t="shared" si="2"/>
        <v>21805601.260000002</v>
      </c>
      <c r="K20" s="48">
        <f t="shared" si="2"/>
        <v>16579146.619999997</v>
      </c>
      <c r="L20" s="48">
        <f t="shared" si="2"/>
        <v>27628362.129999999</v>
      </c>
      <c r="M20" s="48">
        <f t="shared" si="1"/>
        <v>205474672.46999997</v>
      </c>
      <c r="N20" s="48"/>
      <c r="O20" s="48"/>
      <c r="P20" s="48"/>
    </row>
    <row r="21" spans="1:16" ht="15.75" customHeight="1" x14ac:dyDescent="0.25">
      <c r="A21" s="34" t="s">
        <v>8</v>
      </c>
      <c r="B21" s="47">
        <v>5145728.49</v>
      </c>
      <c r="C21" s="47">
        <v>10092253.529999999</v>
      </c>
      <c r="D21" s="47">
        <v>9235429.5</v>
      </c>
      <c r="E21" s="47">
        <v>20207885.670000002</v>
      </c>
      <c r="F21" s="47">
        <v>2232102.94</v>
      </c>
      <c r="G21" s="47">
        <v>11121771.91</v>
      </c>
      <c r="H21" s="47">
        <v>19078333.989999998</v>
      </c>
      <c r="I21" s="47">
        <v>11275405.939999999</v>
      </c>
      <c r="J21" s="47">
        <v>5316829.46</v>
      </c>
      <c r="K21" s="47">
        <v>11107526.109999999</v>
      </c>
      <c r="L21" s="87">
        <v>16958414.09</v>
      </c>
      <c r="M21" s="47">
        <f t="shared" si="1"/>
        <v>121771681.62999998</v>
      </c>
      <c r="N21" s="47"/>
      <c r="O21" s="47"/>
      <c r="P21" s="47"/>
    </row>
    <row r="22" spans="1:16" ht="30" x14ac:dyDescent="0.25">
      <c r="A22" s="34" t="s">
        <v>9</v>
      </c>
      <c r="B22" s="45">
        <v>0</v>
      </c>
      <c r="C22" s="47">
        <v>0</v>
      </c>
      <c r="D22" s="47">
        <v>86100</v>
      </c>
      <c r="E22" s="47">
        <v>306838.94</v>
      </c>
      <c r="F22" s="47">
        <v>167306.29999999999</v>
      </c>
      <c r="G22" s="47">
        <v>0</v>
      </c>
      <c r="H22" s="47">
        <v>55487.5</v>
      </c>
      <c r="I22" s="47">
        <v>0</v>
      </c>
      <c r="J22" s="47">
        <v>-34100</v>
      </c>
      <c r="K22" s="47">
        <v>1365850</v>
      </c>
      <c r="L22" s="47">
        <v>568452.02</v>
      </c>
      <c r="M22" s="45">
        <f t="shared" si="1"/>
        <v>2515934.7599999998</v>
      </c>
      <c r="N22" s="45"/>
      <c r="O22" s="50"/>
      <c r="P22" s="47"/>
    </row>
    <row r="23" spans="1:16" x14ac:dyDescent="0.25">
      <c r="A23" s="34" t="s">
        <v>10</v>
      </c>
      <c r="B23" s="47">
        <v>3320653.2</v>
      </c>
      <c r="C23" s="47">
        <v>4482152.04</v>
      </c>
      <c r="D23" s="47">
        <v>3930443.79</v>
      </c>
      <c r="E23" s="47">
        <v>4030878.94</v>
      </c>
      <c r="F23" s="47">
        <v>4202017.66</v>
      </c>
      <c r="G23" s="47">
        <v>4421610</v>
      </c>
      <c r="H23" s="47">
        <v>4449091.93</v>
      </c>
      <c r="I23" s="47">
        <v>3848905.76</v>
      </c>
      <c r="J23" s="47">
        <v>5116497.2699999996</v>
      </c>
      <c r="K23" s="47">
        <v>4283873.84</v>
      </c>
      <c r="L23" s="47">
        <v>5492731.1200000001</v>
      </c>
      <c r="M23" s="47">
        <f t="shared" si="1"/>
        <v>47578855.550000004</v>
      </c>
      <c r="N23" s="47"/>
      <c r="O23" s="47"/>
      <c r="P23" s="47"/>
    </row>
    <row r="24" spans="1:16" ht="18" customHeight="1" x14ac:dyDescent="0.25">
      <c r="A24" s="34" t="s">
        <v>11</v>
      </c>
      <c r="B24" s="45">
        <v>0</v>
      </c>
      <c r="C24" s="47">
        <v>0</v>
      </c>
      <c r="D24" s="47">
        <v>496517.64</v>
      </c>
      <c r="E24" s="47">
        <v>0</v>
      </c>
      <c r="F24" s="47">
        <v>357051.76</v>
      </c>
      <c r="G24" s="47">
        <v>329350.59999999998</v>
      </c>
      <c r="H24" s="47">
        <v>0</v>
      </c>
      <c r="I24" s="47">
        <v>0</v>
      </c>
      <c r="J24" s="47">
        <v>103447.63</v>
      </c>
      <c r="K24" s="47">
        <v>0</v>
      </c>
      <c r="L24" s="47">
        <v>0</v>
      </c>
      <c r="M24" s="45">
        <f t="shared" si="1"/>
        <v>1286367.6299999999</v>
      </c>
      <c r="N24" s="45"/>
      <c r="O24" s="47"/>
      <c r="P24" s="47"/>
    </row>
    <row r="25" spans="1:16" x14ac:dyDescent="0.25">
      <c r="A25" s="34" t="s">
        <v>12</v>
      </c>
      <c r="B25" s="47">
        <v>340160.59</v>
      </c>
      <c r="C25" s="60">
        <v>1311285.29</v>
      </c>
      <c r="D25" s="47">
        <v>-602087.82999999996</v>
      </c>
      <c r="E25" s="47">
        <v>111112.47</v>
      </c>
      <c r="F25" s="47">
        <v>811443.65</v>
      </c>
      <c r="G25" s="47">
        <v>308509.95</v>
      </c>
      <c r="H25" s="47">
        <v>465287.72</v>
      </c>
      <c r="I25" s="47">
        <v>334621.06</v>
      </c>
      <c r="J25" s="47">
        <v>409492.06</v>
      </c>
      <c r="K25" s="47">
        <v>334621.06</v>
      </c>
      <c r="L25" s="47">
        <v>1159759.06</v>
      </c>
      <c r="M25" s="47">
        <f t="shared" si="1"/>
        <v>4984205.080000001</v>
      </c>
      <c r="N25" s="47"/>
      <c r="O25" s="47"/>
      <c r="P25" s="47"/>
    </row>
    <row r="26" spans="1:16" ht="19.5" customHeight="1" x14ac:dyDescent="0.25">
      <c r="A26" s="34" t="s">
        <v>13</v>
      </c>
      <c r="B26" s="45">
        <v>0</v>
      </c>
      <c r="C26" s="47">
        <v>0</v>
      </c>
      <c r="D26" s="47">
        <v>195821</v>
      </c>
      <c r="E26" s="47">
        <v>0</v>
      </c>
      <c r="F26" s="47">
        <v>114130.71</v>
      </c>
      <c r="G26" s="47">
        <v>21011.57</v>
      </c>
      <c r="H26" s="47">
        <v>2365.38</v>
      </c>
      <c r="I26" s="47">
        <v>4753777.72</v>
      </c>
      <c r="J26" s="47">
        <v>0</v>
      </c>
      <c r="K26" s="47">
        <v>0</v>
      </c>
      <c r="L26" s="47">
        <v>74564.259999999995</v>
      </c>
      <c r="M26" s="45">
        <f t="shared" si="1"/>
        <v>5161670.6399999997</v>
      </c>
      <c r="N26" s="45"/>
      <c r="O26" s="47"/>
      <c r="P26" s="47"/>
    </row>
    <row r="27" spans="1:16" ht="42.75" customHeight="1" x14ac:dyDescent="0.25">
      <c r="A27" s="34" t="s">
        <v>14</v>
      </c>
      <c r="B27" s="47">
        <v>59000</v>
      </c>
      <c r="C27" s="47">
        <v>59000</v>
      </c>
      <c r="D27" s="47">
        <v>59000</v>
      </c>
      <c r="E27" s="47">
        <v>59000</v>
      </c>
      <c r="F27" s="47">
        <v>119725.16</v>
      </c>
      <c r="G27" s="47">
        <v>122602</v>
      </c>
      <c r="H27" s="47">
        <v>189785.3</v>
      </c>
      <c r="I27" s="47">
        <v>1152560.1000000001</v>
      </c>
      <c r="J27" s="47">
        <v>9328079.2300000004</v>
      </c>
      <c r="K27" s="47">
        <v>-1280544.49</v>
      </c>
      <c r="L27" s="47">
        <v>1488321.91</v>
      </c>
      <c r="M27" s="45">
        <f t="shared" si="1"/>
        <v>11356529.210000001</v>
      </c>
      <c r="N27" s="45"/>
      <c r="O27" s="47"/>
      <c r="P27" s="47"/>
    </row>
    <row r="28" spans="1:16" ht="30" x14ac:dyDescent="0.25">
      <c r="A28" s="34" t="s">
        <v>15</v>
      </c>
      <c r="B28" s="47">
        <v>118000</v>
      </c>
      <c r="C28" s="47">
        <v>0</v>
      </c>
      <c r="D28" s="47">
        <v>362826.4</v>
      </c>
      <c r="E28" s="47">
        <v>1036684.87</v>
      </c>
      <c r="F28" s="47">
        <v>713561.38</v>
      </c>
      <c r="G28" s="47">
        <v>1563055.65</v>
      </c>
      <c r="H28" s="47">
        <v>607957.42000000004</v>
      </c>
      <c r="I28" s="47">
        <v>780738.74</v>
      </c>
      <c r="J28" s="47">
        <v>1157470.9099999999</v>
      </c>
      <c r="K28" s="47">
        <v>53400.9</v>
      </c>
      <c r="L28" s="47">
        <v>1279094.04</v>
      </c>
      <c r="M28" s="47">
        <f t="shared" si="1"/>
        <v>7672790.3100000005</v>
      </c>
      <c r="N28" s="47"/>
      <c r="O28" s="47"/>
      <c r="P28" s="47"/>
    </row>
    <row r="29" spans="1:16" ht="20.25" customHeight="1" x14ac:dyDescent="0.25">
      <c r="A29" s="34" t="s">
        <v>41</v>
      </c>
      <c r="B29" s="45">
        <v>0</v>
      </c>
      <c r="C29" s="45">
        <v>0</v>
      </c>
      <c r="D29" s="47">
        <v>264779.02</v>
      </c>
      <c r="E29" s="47">
        <v>297237.28000000003</v>
      </c>
      <c r="F29" s="47">
        <v>0</v>
      </c>
      <c r="G29" s="47">
        <v>318069</v>
      </c>
      <c r="H29" s="47">
        <v>323760.81</v>
      </c>
      <c r="I29" s="47">
        <v>213462.02</v>
      </c>
      <c r="J29" s="47">
        <v>407884.7</v>
      </c>
      <c r="K29" s="47">
        <v>714419.19999999995</v>
      </c>
      <c r="L29" s="47">
        <v>607025.63</v>
      </c>
      <c r="M29" s="47">
        <f t="shared" si="1"/>
        <v>3146637.66</v>
      </c>
      <c r="O29" s="47"/>
      <c r="P29" s="47"/>
    </row>
    <row r="30" spans="1:16" ht="15.75" customHeight="1" x14ac:dyDescent="0.25">
      <c r="A30" s="33" t="s">
        <v>16</v>
      </c>
      <c r="B30" s="41">
        <f>+B31+B32+B33+B34+B35+B36+B37+B38+B39</f>
        <v>25812559.509999998</v>
      </c>
      <c r="C30" s="48">
        <f>+C31+C37</f>
        <v>30966062.890000001</v>
      </c>
      <c r="D30" s="48">
        <f t="shared" ref="D30:L30" si="3">+D31+D32+D33+D34+D35+D36+D37+D38+D39</f>
        <v>31295028.490000002</v>
      </c>
      <c r="E30" s="48">
        <f t="shared" si="3"/>
        <v>37789971.020000003</v>
      </c>
      <c r="F30" s="48">
        <f t="shared" si="3"/>
        <v>31038839.060000002</v>
      </c>
      <c r="G30" s="48">
        <f t="shared" si="3"/>
        <v>27844903.109999999</v>
      </c>
      <c r="H30" s="48">
        <f t="shared" si="3"/>
        <v>44934282.730000004</v>
      </c>
      <c r="I30" s="48">
        <f t="shared" si="3"/>
        <v>44728855.25</v>
      </c>
      <c r="J30" s="48">
        <f t="shared" si="3"/>
        <v>37943342.420000002</v>
      </c>
      <c r="K30" s="48">
        <f t="shared" si="3"/>
        <v>33110315.079999998</v>
      </c>
      <c r="L30" s="48">
        <f t="shared" si="3"/>
        <v>60843659.550000004</v>
      </c>
      <c r="M30" s="48">
        <f t="shared" si="1"/>
        <v>406307819.11000001</v>
      </c>
      <c r="N30" s="48"/>
      <c r="O30" s="48"/>
      <c r="P30" s="48"/>
    </row>
    <row r="31" spans="1:16" ht="23.25" customHeight="1" x14ac:dyDescent="0.25">
      <c r="A31" s="34" t="s">
        <v>17</v>
      </c>
      <c r="B31" s="47">
        <v>13390869.49</v>
      </c>
      <c r="C31" s="47">
        <v>15772371.49</v>
      </c>
      <c r="D31" s="47">
        <v>14743356.470000001</v>
      </c>
      <c r="E31" s="47">
        <v>15460964.99</v>
      </c>
      <c r="F31" s="47">
        <v>11677885.140000001</v>
      </c>
      <c r="G31" s="47">
        <v>10945555.699999999</v>
      </c>
      <c r="H31" s="47">
        <v>11751142.74</v>
      </c>
      <c r="I31" s="47">
        <v>15428308.220000001</v>
      </c>
      <c r="J31" s="47">
        <v>10995784.880000001</v>
      </c>
      <c r="K31" s="47">
        <v>11750948.74</v>
      </c>
      <c r="L31" s="47">
        <v>14349893.76</v>
      </c>
      <c r="M31" s="47">
        <f t="shared" si="1"/>
        <v>146267081.62</v>
      </c>
      <c r="N31" s="47"/>
      <c r="O31" s="47"/>
      <c r="P31" s="47"/>
    </row>
    <row r="32" spans="1:16" ht="18" customHeight="1" x14ac:dyDescent="0.25">
      <c r="A32" s="34" t="s">
        <v>18</v>
      </c>
      <c r="B32" s="45">
        <v>0</v>
      </c>
      <c r="C32" s="45">
        <v>0</v>
      </c>
      <c r="D32" s="47">
        <v>84960</v>
      </c>
      <c r="E32" s="47">
        <v>437060.2</v>
      </c>
      <c r="F32" s="47">
        <v>1080613.32</v>
      </c>
      <c r="G32" s="47">
        <v>1594858.5</v>
      </c>
      <c r="H32" s="47">
        <v>4669673.21</v>
      </c>
      <c r="I32" s="47">
        <v>1530524.19</v>
      </c>
      <c r="J32" s="47">
        <v>1814710.54</v>
      </c>
      <c r="K32" s="47">
        <v>2814602.67</v>
      </c>
      <c r="L32" s="47">
        <v>3938293.66</v>
      </c>
      <c r="M32" s="47">
        <f t="shared" si="1"/>
        <v>17965296.289999999</v>
      </c>
      <c r="N32" s="45"/>
      <c r="O32" s="47"/>
      <c r="P32" s="47"/>
    </row>
    <row r="33" spans="1:16" ht="30" x14ac:dyDescent="0.25">
      <c r="A33" s="34" t="s">
        <v>19</v>
      </c>
      <c r="B33" s="45">
        <v>0</v>
      </c>
      <c r="C33" s="45">
        <v>0</v>
      </c>
      <c r="D33" s="47">
        <v>189219.25</v>
      </c>
      <c r="E33" s="47">
        <v>14523.44</v>
      </c>
      <c r="F33" s="47">
        <v>10749.8</v>
      </c>
      <c r="G33" s="47">
        <v>2242</v>
      </c>
      <c r="H33" s="47">
        <v>3384113.04</v>
      </c>
      <c r="I33" s="47">
        <v>141600</v>
      </c>
      <c r="J33" s="47">
        <v>344581.6</v>
      </c>
      <c r="K33" s="47">
        <v>0</v>
      </c>
      <c r="L33" s="47">
        <v>3189352.38</v>
      </c>
      <c r="M33" s="47">
        <f t="shared" si="1"/>
        <v>7276381.5099999998</v>
      </c>
      <c r="N33" s="45"/>
      <c r="O33" s="47"/>
      <c r="P33" s="47"/>
    </row>
    <row r="34" spans="1:16" ht="21" customHeight="1" x14ac:dyDescent="0.25">
      <c r="A34" s="34" t="s">
        <v>20</v>
      </c>
      <c r="B34" s="45">
        <v>0</v>
      </c>
      <c r="C34" s="45">
        <v>0</v>
      </c>
      <c r="D34" s="45">
        <v>0</v>
      </c>
      <c r="E34" s="45">
        <v>0</v>
      </c>
      <c r="F34" s="47">
        <v>0</v>
      </c>
      <c r="G34" s="47">
        <v>0</v>
      </c>
      <c r="H34" s="47">
        <v>28499.8</v>
      </c>
      <c r="I34" s="47">
        <v>1843930.4</v>
      </c>
      <c r="J34" s="47">
        <v>0</v>
      </c>
      <c r="K34" s="47">
        <v>66618.92</v>
      </c>
      <c r="L34" s="47">
        <v>303504</v>
      </c>
      <c r="M34" s="47">
        <f t="shared" si="1"/>
        <v>2242553.12</v>
      </c>
      <c r="N34" s="45"/>
      <c r="O34" s="47"/>
      <c r="P34" s="47"/>
    </row>
    <row r="35" spans="1:16" ht="30" x14ac:dyDescent="0.25">
      <c r="A35" s="34" t="s">
        <v>21</v>
      </c>
      <c r="B35" s="45">
        <v>0</v>
      </c>
      <c r="C35" s="45">
        <v>0</v>
      </c>
      <c r="D35" s="47">
        <v>136392.64000000001</v>
      </c>
      <c r="E35" s="47">
        <v>726633.4</v>
      </c>
      <c r="F35" s="47">
        <v>348273.89</v>
      </c>
      <c r="G35" s="47">
        <v>67978.62</v>
      </c>
      <c r="H35" s="47">
        <v>621462.85</v>
      </c>
      <c r="I35" s="47">
        <v>934969.33</v>
      </c>
      <c r="J35" s="47">
        <v>700340.34</v>
      </c>
      <c r="K35" s="47">
        <v>305598.46000000002</v>
      </c>
      <c r="L35" s="47">
        <v>4529858.24</v>
      </c>
      <c r="M35" s="47">
        <f t="shared" si="1"/>
        <v>8371507.7700000005</v>
      </c>
      <c r="N35" s="45"/>
      <c r="O35" s="47"/>
      <c r="P35" s="47"/>
    </row>
    <row r="36" spans="1:16" ht="30" x14ac:dyDescent="0.25">
      <c r="A36" s="34" t="s">
        <v>22</v>
      </c>
      <c r="B36" s="45">
        <v>0</v>
      </c>
      <c r="C36" s="45">
        <v>0</v>
      </c>
      <c r="D36" s="47">
        <v>190376.72</v>
      </c>
      <c r="E36" s="47">
        <v>589998.59</v>
      </c>
      <c r="F36" s="47">
        <v>712750.25</v>
      </c>
      <c r="G36" s="47">
        <v>289602.84999999998</v>
      </c>
      <c r="H36" s="47">
        <v>1162936.28</v>
      </c>
      <c r="I36" s="47">
        <v>1421829.76</v>
      </c>
      <c r="J36" s="47">
        <v>1430869.84</v>
      </c>
      <c r="K36" s="47">
        <v>62600.18</v>
      </c>
      <c r="L36" s="47">
        <v>1608280.42</v>
      </c>
      <c r="M36" s="47">
        <f t="shared" si="1"/>
        <v>7469244.8899999997</v>
      </c>
      <c r="N36" s="45"/>
      <c r="O36" s="47"/>
      <c r="P36" s="47"/>
    </row>
    <row r="37" spans="1:16" ht="30" x14ac:dyDescent="0.25">
      <c r="A37" s="34" t="s">
        <v>23</v>
      </c>
      <c r="B37" s="47">
        <v>12421690.02</v>
      </c>
      <c r="C37" s="47">
        <v>15193691.4</v>
      </c>
      <c r="D37" s="47">
        <v>14333206.130000001</v>
      </c>
      <c r="E37" s="47">
        <v>16224136.02</v>
      </c>
      <c r="F37" s="47">
        <v>13381946.699999999</v>
      </c>
      <c r="G37" s="47">
        <v>14328532.08</v>
      </c>
      <c r="H37" s="47">
        <v>16350450.34</v>
      </c>
      <c r="I37" s="47">
        <v>13456484.939999999</v>
      </c>
      <c r="J37" s="47">
        <v>15437360.24</v>
      </c>
      <c r="K37" s="47">
        <v>14456445.789999999</v>
      </c>
      <c r="L37" s="47">
        <v>18129552.460000001</v>
      </c>
      <c r="M37" s="47">
        <f t="shared" si="1"/>
        <v>163713496.12</v>
      </c>
      <c r="N37" s="47"/>
      <c r="O37" s="47"/>
      <c r="P37" s="47"/>
    </row>
    <row r="38" spans="1:16" ht="30" x14ac:dyDescent="0.25">
      <c r="A38" s="34" t="s">
        <v>42</v>
      </c>
      <c r="B38" s="45">
        <v>0</v>
      </c>
      <c r="C38" s="45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1"/>
        <v>0</v>
      </c>
      <c r="N38" s="45"/>
      <c r="O38" s="47"/>
      <c r="P38" s="47"/>
    </row>
    <row r="39" spans="1:16" ht="21" customHeight="1" x14ac:dyDescent="0.25">
      <c r="A39" s="34" t="s">
        <v>24</v>
      </c>
      <c r="B39" s="45">
        <v>0</v>
      </c>
      <c r="C39" s="45">
        <v>0</v>
      </c>
      <c r="D39" s="47">
        <v>1617517.28</v>
      </c>
      <c r="E39" s="47">
        <v>4336654.38</v>
      </c>
      <c r="F39" s="47">
        <v>3826619.96</v>
      </c>
      <c r="G39" s="47">
        <v>616133.36</v>
      </c>
      <c r="H39" s="47">
        <v>6966004.4699999997</v>
      </c>
      <c r="I39" s="47">
        <v>9971208.4100000001</v>
      </c>
      <c r="J39" s="47">
        <v>7219694.9800000004</v>
      </c>
      <c r="K39" s="47">
        <v>3653500.32</v>
      </c>
      <c r="L39" s="47">
        <v>14794924.630000001</v>
      </c>
      <c r="M39" s="47">
        <f t="shared" si="1"/>
        <v>53002257.790000007</v>
      </c>
      <c r="N39" s="45"/>
      <c r="O39" s="47"/>
      <c r="P39" s="47"/>
    </row>
    <row r="40" spans="1:16" ht="24" customHeight="1" x14ac:dyDescent="0.25">
      <c r="A40" s="33" t="s">
        <v>25</v>
      </c>
      <c r="B40" s="48">
        <f>+B41+B42+B43+B44+B45+B46+B47+B48+B4</f>
        <v>467777076.62</v>
      </c>
      <c r="C40" s="48">
        <f>+C41+C42+C43+C44+C45+C46+C47+C48</f>
        <v>487260340.12</v>
      </c>
      <c r="D40" s="48">
        <f>+D41+D48</f>
        <v>474825373.45999998</v>
      </c>
      <c r="E40" s="48">
        <f>+E41+E47+E48</f>
        <v>527213267.25</v>
      </c>
      <c r="F40" s="48">
        <f>+F41+F42+F43+F44+F45+F46+F47+F48</f>
        <v>511244013.55000001</v>
      </c>
      <c r="G40" s="48">
        <f>+G41+G48</f>
        <v>486740157.39999998</v>
      </c>
      <c r="H40" s="48">
        <f>+H41+H48</f>
        <v>494247258.58999997</v>
      </c>
      <c r="I40" s="48">
        <f>+I41+I42+I43+I44+I45+I46+I47+I48</f>
        <v>487173024.87</v>
      </c>
      <c r="J40" s="48">
        <f>+J41+J42+J43+J44+J45+J46+J47+J48</f>
        <v>527511112.13</v>
      </c>
      <c r="K40" s="48">
        <f>+K41+K42+K43+K44+K45+K46+K47+K48</f>
        <v>485925414.12</v>
      </c>
      <c r="L40" s="48">
        <f>+L41+L42+L43+L44+L45+L46+L47+L48</f>
        <v>997621055.17999995</v>
      </c>
      <c r="M40" s="48">
        <f t="shared" si="1"/>
        <v>5947538093.29</v>
      </c>
      <c r="N40" s="48"/>
      <c r="O40" s="51"/>
      <c r="P40" s="48"/>
    </row>
    <row r="41" spans="1:16" ht="30" x14ac:dyDescent="0.25">
      <c r="A41" s="34" t="s">
        <v>26</v>
      </c>
      <c r="B41" s="47">
        <v>467677981.62</v>
      </c>
      <c r="C41" s="47">
        <v>466638075.12</v>
      </c>
      <c r="D41" s="47">
        <v>469726278.45999998</v>
      </c>
      <c r="E41" s="47">
        <v>526768572.25</v>
      </c>
      <c r="F41" s="47">
        <v>506144918.55000001</v>
      </c>
      <c r="G41" s="47">
        <v>486641062.39999998</v>
      </c>
      <c r="H41" s="47">
        <v>489148163.58999997</v>
      </c>
      <c r="I41" s="47">
        <v>486728929.87</v>
      </c>
      <c r="J41" s="47">
        <v>527511112.13</v>
      </c>
      <c r="K41" s="47">
        <v>485388224.12</v>
      </c>
      <c r="L41" s="47">
        <v>983036221.51999998</v>
      </c>
      <c r="M41" s="47">
        <f t="shared" si="1"/>
        <v>5895409539.6299992</v>
      </c>
      <c r="N41" s="47"/>
      <c r="O41" s="47"/>
      <c r="P41" s="47"/>
    </row>
    <row r="42" spans="1:16" ht="30" x14ac:dyDescent="0.25">
      <c r="A42" s="34" t="s">
        <v>43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f t="shared" si="1"/>
        <v>0</v>
      </c>
      <c r="N42" s="45"/>
      <c r="O42" s="47"/>
      <c r="P42" s="47"/>
    </row>
    <row r="43" spans="1:16" ht="30" x14ac:dyDescent="0.25">
      <c r="A43" s="34" t="s">
        <v>44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f t="shared" si="1"/>
        <v>0</v>
      </c>
      <c r="N43" s="45"/>
      <c r="O43" s="47"/>
      <c r="P43" s="47"/>
    </row>
    <row r="44" spans="1:16" ht="30" x14ac:dyDescent="0.25">
      <c r="A44" s="34" t="s">
        <v>45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f t="shared" si="1"/>
        <v>0</v>
      </c>
      <c r="N44" s="45"/>
      <c r="O44" s="47"/>
      <c r="P44" s="47"/>
    </row>
    <row r="45" spans="1:16" ht="30" x14ac:dyDescent="0.25">
      <c r="A45" s="34" t="s">
        <v>46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f t="shared" si="1"/>
        <v>0</v>
      </c>
      <c r="N45" s="45"/>
      <c r="O45" s="47"/>
      <c r="P45" s="47"/>
    </row>
    <row r="46" spans="1:16" ht="19.5" customHeight="1" x14ac:dyDescent="0.25">
      <c r="A46" s="34" t="s">
        <v>101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f t="shared" si="1"/>
        <v>0</v>
      </c>
      <c r="N46" s="45"/>
      <c r="O46" s="47"/>
      <c r="P46" s="47"/>
    </row>
    <row r="47" spans="1:16" ht="30" x14ac:dyDescent="0.25">
      <c r="A47" s="34" t="s">
        <v>27</v>
      </c>
      <c r="B47" s="45">
        <v>0</v>
      </c>
      <c r="C47" s="47">
        <v>523170</v>
      </c>
      <c r="D47" s="45">
        <v>0</v>
      </c>
      <c r="E47" s="47">
        <v>345600</v>
      </c>
      <c r="F47" s="45">
        <v>0</v>
      </c>
      <c r="G47" s="45">
        <v>0</v>
      </c>
      <c r="H47" s="45">
        <v>0</v>
      </c>
      <c r="I47" s="42">
        <v>345000</v>
      </c>
      <c r="J47" s="45">
        <v>0</v>
      </c>
      <c r="K47" s="45">
        <v>339000</v>
      </c>
      <c r="L47" s="45">
        <v>0</v>
      </c>
      <c r="M47" s="45">
        <f t="shared" si="1"/>
        <v>1552770</v>
      </c>
      <c r="N47" s="45"/>
      <c r="O47" s="47"/>
      <c r="P47" s="47"/>
    </row>
    <row r="48" spans="1:16" ht="30" x14ac:dyDescent="0.25">
      <c r="A48" s="34" t="s">
        <v>47</v>
      </c>
      <c r="B48" s="45">
        <v>99095</v>
      </c>
      <c r="C48" s="47">
        <v>20099095</v>
      </c>
      <c r="D48" s="47">
        <v>5099095</v>
      </c>
      <c r="E48" s="47">
        <v>99095</v>
      </c>
      <c r="F48" s="47">
        <v>5099095</v>
      </c>
      <c r="G48" s="47">
        <v>99095</v>
      </c>
      <c r="H48" s="20">
        <v>5099095</v>
      </c>
      <c r="I48" s="20">
        <v>99095</v>
      </c>
      <c r="J48" s="45">
        <v>0</v>
      </c>
      <c r="K48" s="45">
        <v>198190</v>
      </c>
      <c r="L48" s="45">
        <v>14584833.66</v>
      </c>
      <c r="M48" s="20">
        <f t="shared" si="1"/>
        <v>50575783.659999996</v>
      </c>
      <c r="N48" s="20"/>
      <c r="O48" s="47"/>
      <c r="P48" s="47"/>
    </row>
    <row r="49" spans="1:16" x14ac:dyDescent="0.25">
      <c r="A49" s="33" t="s">
        <v>48</v>
      </c>
      <c r="B49" s="28">
        <v>0</v>
      </c>
      <c r="C49" s="28">
        <v>0</v>
      </c>
      <c r="D49" s="28">
        <v>0</v>
      </c>
      <c r="E49" s="24">
        <v>0</v>
      </c>
      <c r="F49" s="28">
        <v>0</v>
      </c>
      <c r="G49" s="28">
        <v>0</v>
      </c>
      <c r="H49" s="28">
        <f>+H50+H51+H52+H53+H54+H55+H56</f>
        <v>0</v>
      </c>
      <c r="I49" s="28">
        <f>+I50+I51+I52+I53+I54+I55+I56</f>
        <v>0</v>
      </c>
      <c r="J49" s="28">
        <f>+J50+J51+J52+J53+J54+J55+J56</f>
        <v>0</v>
      </c>
      <c r="K49" s="28">
        <f>+K50+K51+K52+K53+K54+K55+K56</f>
        <v>0</v>
      </c>
      <c r="L49" s="28">
        <f>+L50+L51+L52+L53+L54+L55+L56</f>
        <v>0</v>
      </c>
      <c r="M49" s="28">
        <f t="shared" si="1"/>
        <v>0</v>
      </c>
      <c r="N49" s="45"/>
      <c r="O49" s="45"/>
    </row>
    <row r="50" spans="1:16" ht="30" x14ac:dyDescent="0.25">
      <c r="A50" s="34" t="s">
        <v>49</v>
      </c>
      <c r="B50" s="45">
        <v>0</v>
      </c>
      <c r="C50" s="45">
        <v>0</v>
      </c>
      <c r="D50" s="25">
        <f t="shared" ref="D50:F56" si="4">+E50</f>
        <v>0</v>
      </c>
      <c r="E50" s="25">
        <f t="shared" si="4"/>
        <v>0</v>
      </c>
      <c r="F50" s="25">
        <f t="shared" si="4"/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f t="shared" si="1"/>
        <v>0</v>
      </c>
      <c r="N50" s="45"/>
      <c r="O50" s="45"/>
      <c r="P50" s="45"/>
    </row>
    <row r="51" spans="1:16" ht="30" x14ac:dyDescent="0.25">
      <c r="A51" s="34" t="s">
        <v>50</v>
      </c>
      <c r="B51" s="45">
        <v>0</v>
      </c>
      <c r="C51" s="45">
        <v>0</v>
      </c>
      <c r="D51" s="25">
        <f t="shared" si="4"/>
        <v>0</v>
      </c>
      <c r="E51" s="25">
        <f t="shared" si="4"/>
        <v>0</v>
      </c>
      <c r="F51" s="25">
        <f t="shared" si="4"/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f t="shared" si="1"/>
        <v>0</v>
      </c>
      <c r="N51" s="45"/>
      <c r="O51" s="45"/>
      <c r="P51" s="45"/>
    </row>
    <row r="52" spans="1:16" ht="30" x14ac:dyDescent="0.25">
      <c r="A52" s="34" t="s">
        <v>51</v>
      </c>
      <c r="B52" s="45">
        <v>0</v>
      </c>
      <c r="C52" s="45">
        <v>0</v>
      </c>
      <c r="D52" s="25">
        <f t="shared" si="4"/>
        <v>0</v>
      </c>
      <c r="E52" s="25">
        <f t="shared" si="4"/>
        <v>0</v>
      </c>
      <c r="F52" s="25">
        <f t="shared" si="4"/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f t="shared" si="1"/>
        <v>0</v>
      </c>
      <c r="N52" s="45"/>
      <c r="O52" s="45"/>
      <c r="P52" s="45"/>
    </row>
    <row r="53" spans="1:16" ht="30" x14ac:dyDescent="0.25">
      <c r="A53" s="34" t="s">
        <v>52</v>
      </c>
      <c r="B53" s="45">
        <v>0</v>
      </c>
      <c r="C53" s="45">
        <v>0</v>
      </c>
      <c r="D53" s="25">
        <f t="shared" si="4"/>
        <v>0</v>
      </c>
      <c r="E53" s="25">
        <f t="shared" si="4"/>
        <v>0</v>
      </c>
      <c r="F53" s="25">
        <f t="shared" si="4"/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f t="shared" si="1"/>
        <v>0</v>
      </c>
      <c r="N53" s="45"/>
      <c r="O53" s="45"/>
      <c r="P53" s="45"/>
    </row>
    <row r="54" spans="1:16" ht="30" x14ac:dyDescent="0.25">
      <c r="A54" s="34" t="s">
        <v>53</v>
      </c>
      <c r="B54" s="45">
        <v>0</v>
      </c>
      <c r="C54" s="45">
        <v>0</v>
      </c>
      <c r="D54" s="25">
        <f t="shared" si="4"/>
        <v>0</v>
      </c>
      <c r="E54" s="25">
        <f t="shared" si="4"/>
        <v>0</v>
      </c>
      <c r="F54" s="25">
        <f t="shared" si="4"/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f t="shared" si="1"/>
        <v>0</v>
      </c>
      <c r="N54" s="45"/>
      <c r="O54" s="45"/>
      <c r="P54" s="45"/>
    </row>
    <row r="55" spans="1:16" ht="30" x14ac:dyDescent="0.25">
      <c r="A55" s="34" t="s">
        <v>54</v>
      </c>
      <c r="B55" s="45">
        <v>0</v>
      </c>
      <c r="C55" s="45">
        <v>0</v>
      </c>
      <c r="D55" s="25">
        <f t="shared" si="4"/>
        <v>0</v>
      </c>
      <c r="E55" s="25">
        <f t="shared" si="4"/>
        <v>0</v>
      </c>
      <c r="F55" s="25">
        <f t="shared" si="4"/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f t="shared" si="1"/>
        <v>0</v>
      </c>
      <c r="N55" s="45"/>
      <c r="O55" s="45"/>
      <c r="P55" s="45"/>
    </row>
    <row r="56" spans="1:16" ht="30" x14ac:dyDescent="0.25">
      <c r="A56" s="34" t="s">
        <v>55</v>
      </c>
      <c r="B56" s="45">
        <v>0</v>
      </c>
      <c r="C56" s="45">
        <v>0</v>
      </c>
      <c r="D56" s="25">
        <f t="shared" si="4"/>
        <v>0</v>
      </c>
      <c r="E56" s="25">
        <f t="shared" si="4"/>
        <v>0</v>
      </c>
      <c r="F56" s="25">
        <f t="shared" si="4"/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f t="shared" si="1"/>
        <v>0</v>
      </c>
      <c r="N56" s="45"/>
      <c r="O56" s="45"/>
      <c r="P56" s="45"/>
    </row>
    <row r="57" spans="1:16" ht="19.5" customHeight="1" x14ac:dyDescent="0.25">
      <c r="A57" s="33" t="s">
        <v>28</v>
      </c>
      <c r="B57" s="28">
        <v>0</v>
      </c>
      <c r="C57" s="28">
        <v>0</v>
      </c>
      <c r="D57" s="41">
        <f>+D58+D59+D60</f>
        <v>1163411.57</v>
      </c>
      <c r="E57" s="41">
        <f>+E58+E59+E60+E61+E62</f>
        <v>5982657.3500000006</v>
      </c>
      <c r="F57" s="41">
        <f>+F58+F59+F60+F61+F62</f>
        <v>3194042.42</v>
      </c>
      <c r="G57" s="41">
        <f>+G58+G59+G61+G62</f>
        <v>2963258.62</v>
      </c>
      <c r="H57" s="41">
        <f>+H58+H59+H61+H62+H60+H63+H64+H65+H66+H67+H68</f>
        <v>16402139.439999999</v>
      </c>
      <c r="I57" s="41">
        <f>+I58+I59+I61+I62+I60+I63+I64+I65+I66+I67+I68</f>
        <v>4370708.97</v>
      </c>
      <c r="J57" s="41">
        <f>+J58+J59+J61+J62+J60+J63+J64+J65+J66+J67+J68</f>
        <v>6254447.8900000006</v>
      </c>
      <c r="K57" s="41">
        <f>+K58+K59+K61+K62+K60+K63+K64+K65+K66+K67+K68</f>
        <v>2537933.7000000002</v>
      </c>
      <c r="L57" s="41">
        <f>+L58+L59+L61+L62+L60+L63+L64+L65+L66+L67+L68</f>
        <v>22796904.719999999</v>
      </c>
      <c r="M57" s="41">
        <f>SUM(B57:L57)</f>
        <v>65665504.68</v>
      </c>
      <c r="N57" s="48"/>
      <c r="O57" s="48"/>
      <c r="P57" s="48"/>
    </row>
    <row r="58" spans="1:16" ht="19.5" customHeight="1" x14ac:dyDescent="0.25">
      <c r="A58" s="34" t="s">
        <v>29</v>
      </c>
      <c r="B58" s="45">
        <v>0</v>
      </c>
      <c r="C58" s="45">
        <v>0</v>
      </c>
      <c r="D58" s="47">
        <v>1055478.3</v>
      </c>
      <c r="E58" s="47">
        <v>3601078.62</v>
      </c>
      <c r="F58" s="47">
        <v>2695636.13</v>
      </c>
      <c r="G58" s="47">
        <v>675913.58</v>
      </c>
      <c r="H58" s="47">
        <v>12624237.869999999</v>
      </c>
      <c r="I58" s="47">
        <v>3296419.51</v>
      </c>
      <c r="J58" s="47">
        <v>1899592</v>
      </c>
      <c r="K58" s="47">
        <v>1319163.6200000001</v>
      </c>
      <c r="L58" s="47">
        <v>6009724.6900000004</v>
      </c>
      <c r="M58" s="47">
        <f t="shared" ref="M58:M68" si="5">SUM(B58:L58)</f>
        <v>33177244.32</v>
      </c>
      <c r="N58" s="47"/>
      <c r="O58" s="47"/>
      <c r="P58" s="47"/>
    </row>
    <row r="59" spans="1:16" ht="30" x14ac:dyDescent="0.25">
      <c r="A59" s="34" t="s">
        <v>30</v>
      </c>
      <c r="B59" s="45">
        <v>0</v>
      </c>
      <c r="C59" s="45">
        <v>0</v>
      </c>
      <c r="D59" s="45">
        <v>0</v>
      </c>
      <c r="E59" s="47">
        <v>1959674.37</v>
      </c>
      <c r="F59" s="47">
        <v>57997</v>
      </c>
      <c r="G59" s="47">
        <v>1163666.44</v>
      </c>
      <c r="H59" s="29">
        <v>45474.84</v>
      </c>
      <c r="I59" s="42">
        <v>773136</v>
      </c>
      <c r="J59" s="42">
        <v>340117.3</v>
      </c>
      <c r="K59" s="42">
        <v>118000</v>
      </c>
      <c r="L59" s="42">
        <v>669942.34</v>
      </c>
      <c r="M59" s="45">
        <f t="shared" si="5"/>
        <v>5128008.29</v>
      </c>
      <c r="N59" s="45"/>
      <c r="O59" s="45"/>
      <c r="P59" s="47"/>
    </row>
    <row r="60" spans="1:16" ht="30" x14ac:dyDescent="0.25">
      <c r="A60" s="34" t="s">
        <v>31</v>
      </c>
      <c r="B60" s="45">
        <v>0</v>
      </c>
      <c r="C60" s="45">
        <v>0</v>
      </c>
      <c r="D60" s="47">
        <v>107933.27</v>
      </c>
      <c r="E60" s="45">
        <v>0</v>
      </c>
      <c r="F60" s="45">
        <v>0</v>
      </c>
      <c r="G60" s="45">
        <v>0</v>
      </c>
      <c r="H60" s="45">
        <v>1481991.99</v>
      </c>
      <c r="I60" s="45">
        <v>0</v>
      </c>
      <c r="J60" s="45">
        <v>1110667.96</v>
      </c>
      <c r="K60" s="45">
        <v>0</v>
      </c>
      <c r="L60" s="45">
        <v>14647785.039999999</v>
      </c>
      <c r="M60" s="45">
        <f t="shared" si="5"/>
        <v>17348378.259999998</v>
      </c>
      <c r="N60" s="45"/>
      <c r="O60" s="45"/>
    </row>
    <row r="61" spans="1:16" ht="30" x14ac:dyDescent="0.25">
      <c r="A61" s="34" t="s">
        <v>32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7">
        <v>399689.6</v>
      </c>
      <c r="H61" s="45">
        <v>886702.74</v>
      </c>
      <c r="I61" s="45">
        <v>0</v>
      </c>
      <c r="J61" s="45">
        <v>0</v>
      </c>
      <c r="K61" s="45">
        <v>692013.36</v>
      </c>
      <c r="L61" s="45">
        <v>596462.86</v>
      </c>
      <c r="M61" s="45">
        <f t="shared" si="5"/>
        <v>2574868.5599999996</v>
      </c>
      <c r="N61" s="45"/>
      <c r="O61" s="45"/>
      <c r="P61" s="47"/>
    </row>
    <row r="62" spans="1:16" ht="32.25" customHeight="1" x14ac:dyDescent="0.25">
      <c r="A62" s="34" t="s">
        <v>33</v>
      </c>
      <c r="B62" s="45">
        <v>0</v>
      </c>
      <c r="C62" s="45">
        <v>0</v>
      </c>
      <c r="D62" s="45">
        <v>0</v>
      </c>
      <c r="E62" s="47">
        <v>421904.36</v>
      </c>
      <c r="F62" s="47">
        <v>440409.29</v>
      </c>
      <c r="G62" s="47">
        <v>723989</v>
      </c>
      <c r="H62" s="47">
        <v>1363732</v>
      </c>
      <c r="I62" s="47">
        <v>301153.46000000002</v>
      </c>
      <c r="J62" s="47">
        <v>2700171.02</v>
      </c>
      <c r="K62" s="47">
        <v>408756.72</v>
      </c>
      <c r="L62" s="47">
        <v>703445.2</v>
      </c>
      <c r="M62" s="47">
        <f t="shared" si="5"/>
        <v>7063561.0499999998</v>
      </c>
      <c r="N62" s="45"/>
      <c r="O62" s="45"/>
      <c r="P62" s="47"/>
    </row>
    <row r="63" spans="1:16" ht="21" customHeight="1" x14ac:dyDescent="0.25">
      <c r="A63" s="34" t="s">
        <v>56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f t="shared" si="5"/>
        <v>0</v>
      </c>
      <c r="N63" s="45"/>
      <c r="O63" s="47"/>
      <c r="P63" s="47"/>
    </row>
    <row r="64" spans="1:16" ht="16.5" customHeight="1" x14ac:dyDescent="0.25">
      <c r="A64" s="34" t="s">
        <v>57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f t="shared" si="5"/>
        <v>0</v>
      </c>
      <c r="N64" s="45"/>
      <c r="O64" s="45"/>
    </row>
    <row r="65" spans="1:18" ht="17.25" customHeight="1" x14ac:dyDescent="0.25">
      <c r="A65" s="34" t="s">
        <v>34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159300</v>
      </c>
      <c r="K65" s="45">
        <v>0</v>
      </c>
      <c r="L65" s="45">
        <v>0</v>
      </c>
      <c r="M65" s="45">
        <f t="shared" si="5"/>
        <v>159300</v>
      </c>
      <c r="N65" s="45"/>
      <c r="O65" s="45"/>
      <c r="P65" s="47"/>
    </row>
    <row r="66" spans="1:18" ht="17.25" customHeight="1" x14ac:dyDescent="0.25">
      <c r="A66" s="34" t="s">
        <v>102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44599.61</v>
      </c>
      <c r="K66" s="45">
        <v>0</v>
      </c>
      <c r="L66" s="45">
        <v>169544.59</v>
      </c>
      <c r="M66" s="45">
        <f t="shared" si="5"/>
        <v>214144.2</v>
      </c>
      <c r="N66" s="45"/>
      <c r="O66" s="45"/>
      <c r="P66" s="45"/>
    </row>
    <row r="67" spans="1:18" x14ac:dyDescent="0.25">
      <c r="A67" s="34" t="s">
        <v>103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f t="shared" si="5"/>
        <v>0</v>
      </c>
      <c r="N67" s="45"/>
      <c r="O67" s="45"/>
      <c r="P67" s="45"/>
    </row>
    <row r="68" spans="1:18" ht="16.5" customHeight="1" x14ac:dyDescent="0.25">
      <c r="A68" s="34" t="s">
        <v>104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f t="shared" si="5"/>
        <v>0</v>
      </c>
      <c r="N68" s="45"/>
      <c r="O68" s="45"/>
      <c r="P68" s="45"/>
    </row>
    <row r="69" spans="1:18" ht="17.25" customHeight="1" x14ac:dyDescent="0.25">
      <c r="A69" s="33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f>+H70+H71+H72+H73</f>
        <v>1852232.4</v>
      </c>
      <c r="I69" s="28">
        <f>+I70+I71+I72+I73</f>
        <v>2387322.34</v>
      </c>
      <c r="J69" s="28">
        <f>+J70+J71+J72+J73</f>
        <v>8223616.4299999997</v>
      </c>
      <c r="K69" s="28">
        <f>+K70+K71+K72+K73</f>
        <v>6191816.2400000002</v>
      </c>
      <c r="L69" s="28">
        <f>+L70+L71+L72+L73</f>
        <v>11014444.359999999</v>
      </c>
      <c r="M69" s="28">
        <f t="shared" ref="M69:M84" si="6">SUM(B69:L69)</f>
        <v>29669431.77</v>
      </c>
      <c r="N69" s="28"/>
      <c r="O69" s="48"/>
      <c r="P69" s="48"/>
    </row>
    <row r="70" spans="1:18" ht="18.75" customHeight="1" x14ac:dyDescent="0.25">
      <c r="A70" s="34" t="s">
        <v>60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7">
        <v>1852232.4</v>
      </c>
      <c r="I70" s="47">
        <v>2387322.34</v>
      </c>
      <c r="J70" s="47">
        <v>8223616.4299999997</v>
      </c>
      <c r="K70" s="47">
        <v>6191816.2400000002</v>
      </c>
      <c r="L70" s="47">
        <v>11014444.359999999</v>
      </c>
      <c r="M70" s="45">
        <f t="shared" si="6"/>
        <v>29669431.77</v>
      </c>
      <c r="N70" s="45"/>
      <c r="O70" s="47"/>
      <c r="P70" s="47"/>
    </row>
    <row r="71" spans="1:18" ht="18" customHeight="1" x14ac:dyDescent="0.25">
      <c r="A71" s="34" t="s">
        <v>61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f t="shared" si="6"/>
        <v>0</v>
      </c>
      <c r="N71" s="45"/>
      <c r="O71" s="45"/>
      <c r="P71" s="45"/>
    </row>
    <row r="72" spans="1:18" ht="30" x14ac:dyDescent="0.25">
      <c r="A72" s="34" t="s">
        <v>62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f t="shared" si="6"/>
        <v>0</v>
      </c>
      <c r="N72" s="45"/>
      <c r="O72" s="45"/>
      <c r="P72" s="45"/>
    </row>
    <row r="73" spans="1:18" ht="45" x14ac:dyDescent="0.25">
      <c r="A73" s="34" t="s">
        <v>63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f t="shared" si="6"/>
        <v>0</v>
      </c>
      <c r="N73" s="45"/>
      <c r="O73" s="45"/>
      <c r="P73" s="45"/>
    </row>
    <row r="74" spans="1:18" ht="31.5" customHeight="1" x14ac:dyDescent="0.25">
      <c r="A74" s="33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f>+H75+H76+H77+H78+H79</f>
        <v>0</v>
      </c>
      <c r="I74" s="28">
        <f t="shared" ref="I74:L74" si="7">+I75+I76+I77+I78+I79</f>
        <v>0</v>
      </c>
      <c r="J74" s="28">
        <f t="shared" si="7"/>
        <v>0</v>
      </c>
      <c r="K74" s="28">
        <f t="shared" si="7"/>
        <v>0</v>
      </c>
      <c r="L74" s="28">
        <f t="shared" si="7"/>
        <v>0</v>
      </c>
      <c r="M74" s="28">
        <f t="shared" si="6"/>
        <v>0</v>
      </c>
      <c r="N74" s="28"/>
      <c r="O74" s="28"/>
      <c r="P74" s="28"/>
    </row>
    <row r="75" spans="1:18" ht="20.25" customHeight="1" x14ac:dyDescent="0.25">
      <c r="A75" s="34" t="s">
        <v>65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f t="shared" si="6"/>
        <v>0</v>
      </c>
      <c r="N75" s="45"/>
      <c r="O75" s="45"/>
      <c r="P75" s="45"/>
      <c r="Q75" s="28"/>
      <c r="R75" s="45"/>
    </row>
    <row r="76" spans="1:18" ht="30" x14ac:dyDescent="0.25">
      <c r="A76" s="34" t="s">
        <v>66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f t="shared" si="6"/>
        <v>0</v>
      </c>
      <c r="N76" s="45"/>
      <c r="O76" s="45"/>
      <c r="P76" s="45"/>
    </row>
    <row r="77" spans="1:18" ht="30" x14ac:dyDescent="0.25">
      <c r="A77" s="34" t="s">
        <v>105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f t="shared" si="6"/>
        <v>0</v>
      </c>
      <c r="N77" s="45"/>
      <c r="O77" s="45"/>
      <c r="P77" s="45"/>
    </row>
    <row r="78" spans="1:18" ht="18" customHeight="1" x14ac:dyDescent="0.25">
      <c r="A78" s="34" t="s">
        <v>106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f t="shared" si="6"/>
        <v>0</v>
      </c>
      <c r="N78" s="45"/>
      <c r="O78" s="45"/>
      <c r="P78" s="45"/>
    </row>
    <row r="79" spans="1:18" ht="16.5" customHeight="1" x14ac:dyDescent="0.25">
      <c r="A79" s="34" t="s">
        <v>107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f t="shared" si="6"/>
        <v>0</v>
      </c>
      <c r="N79" s="45"/>
      <c r="O79" s="45"/>
      <c r="P79" s="45"/>
    </row>
    <row r="80" spans="1:18" ht="16.5" customHeight="1" x14ac:dyDescent="0.25">
      <c r="A80" s="33" t="s">
        <v>67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f>+H81+H82+H83+H84</f>
        <v>0</v>
      </c>
      <c r="I80" s="28">
        <f>+I81+I82+I83+I84</f>
        <v>0</v>
      </c>
      <c r="J80" s="28">
        <f>+J81+J82+J83+J84</f>
        <v>0</v>
      </c>
      <c r="K80" s="28">
        <f>+K81+K82+K83+K84</f>
        <v>0</v>
      </c>
      <c r="L80" s="28">
        <f>+L81+L82+L83+L84</f>
        <v>0</v>
      </c>
      <c r="M80" s="28">
        <f t="shared" si="6"/>
        <v>0</v>
      </c>
      <c r="N80" s="45"/>
      <c r="O80" s="45"/>
      <c r="P80" s="45"/>
    </row>
    <row r="81" spans="1:16" x14ac:dyDescent="0.25">
      <c r="A81" s="34" t="s">
        <v>68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f t="shared" si="6"/>
        <v>0</v>
      </c>
      <c r="N81" s="45"/>
      <c r="O81" s="45"/>
      <c r="P81" s="45"/>
    </row>
    <row r="82" spans="1:16" ht="18.75" customHeight="1" x14ac:dyDescent="0.25">
      <c r="A82" s="34" t="s">
        <v>69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f t="shared" si="6"/>
        <v>0</v>
      </c>
      <c r="N82" s="45"/>
      <c r="O82" s="45"/>
      <c r="P82" s="45"/>
    </row>
    <row r="83" spans="1:16" ht="30" x14ac:dyDescent="0.25">
      <c r="A83" s="34" t="s">
        <v>108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f t="shared" si="6"/>
        <v>0</v>
      </c>
      <c r="N83" s="50"/>
      <c r="O83" s="50"/>
      <c r="P83" s="50"/>
    </row>
    <row r="84" spans="1:16" ht="30" x14ac:dyDescent="0.25">
      <c r="A84" s="34" t="s">
        <v>70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f t="shared" si="6"/>
        <v>0</v>
      </c>
      <c r="N84" s="50"/>
      <c r="O84" s="50"/>
      <c r="P84" s="50"/>
    </row>
    <row r="85" spans="1:16" ht="20.25" customHeight="1" x14ac:dyDescent="0.25">
      <c r="A85" s="36" t="s">
        <v>35</v>
      </c>
      <c r="B85" s="46">
        <f>+B40+B30+B20+B14+B57+B69+B74+B80+B49</f>
        <v>593882259.13</v>
      </c>
      <c r="C85" s="46">
        <f t="shared" ref="C85:M85" si="8">+C40+C30+C20+C14+C57+C69+C74+C80+C49</f>
        <v>642340639.80999994</v>
      </c>
      <c r="D85" s="46">
        <f t="shared" si="8"/>
        <v>621124439.22000003</v>
      </c>
      <c r="E85" s="46">
        <f t="shared" si="8"/>
        <v>688291095.99000001</v>
      </c>
      <c r="F85" s="46">
        <f t="shared" si="8"/>
        <v>644988863.44999993</v>
      </c>
      <c r="G85" s="46">
        <f t="shared" si="8"/>
        <v>625293033</v>
      </c>
      <c r="H85" s="46">
        <f t="shared" si="8"/>
        <v>663646428.96999991</v>
      </c>
      <c r="I85" s="46">
        <f t="shared" si="8"/>
        <v>641818387.92000008</v>
      </c>
      <c r="J85" s="46">
        <f t="shared" si="8"/>
        <v>683085607.76999986</v>
      </c>
      <c r="K85" s="46">
        <f t="shared" si="8"/>
        <v>626018316.88000011</v>
      </c>
      <c r="L85" s="46">
        <f>+L80+L74+L69+L57+L49+L40+L30+L20+L14</f>
        <v>1272943380.8000002</v>
      </c>
      <c r="M85" s="46">
        <f t="shared" si="8"/>
        <v>7703432452.9400005</v>
      </c>
      <c r="N85" s="64"/>
      <c r="O85" s="47"/>
      <c r="P85" s="65"/>
    </row>
    <row r="86" spans="1:16" ht="19.5" customHeight="1" x14ac:dyDescent="0.25">
      <c r="A86" s="31" t="s">
        <v>71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76"/>
      <c r="O86" s="76"/>
      <c r="P86" s="76"/>
    </row>
    <row r="87" spans="1:16" ht="18" customHeight="1" x14ac:dyDescent="0.25">
      <c r="A87" s="33" t="s">
        <v>72</v>
      </c>
      <c r="B87" s="28">
        <v>0</v>
      </c>
      <c r="C87" s="28">
        <v>0</v>
      </c>
      <c r="D87" s="27">
        <v>0</v>
      </c>
      <c r="E87" s="28">
        <v>0</v>
      </c>
      <c r="F87" s="28">
        <v>0</v>
      </c>
      <c r="G87" s="27">
        <v>0</v>
      </c>
      <c r="H87" s="27">
        <v>0</v>
      </c>
      <c r="I87" s="27">
        <v>0</v>
      </c>
      <c r="J87" s="27">
        <f>+J88+J89</f>
        <v>0</v>
      </c>
      <c r="K87" s="27">
        <f>+K88+K89</f>
        <v>0</v>
      </c>
      <c r="L87" s="27">
        <f>+L88+L89</f>
        <v>0</v>
      </c>
      <c r="M87" s="28">
        <f>+M88+M89</f>
        <v>0</v>
      </c>
      <c r="N87" s="50"/>
      <c r="O87" s="50"/>
      <c r="P87" s="50"/>
    </row>
    <row r="88" spans="1:16" ht="30" x14ac:dyDescent="0.25">
      <c r="A88" s="34" t="s">
        <v>73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50"/>
      <c r="O88" s="50"/>
      <c r="P88" s="50"/>
    </row>
    <row r="89" spans="1:16" ht="27.75" customHeight="1" x14ac:dyDescent="0.25">
      <c r="A89" s="34" t="s">
        <v>74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50"/>
      <c r="O89" s="50"/>
      <c r="P89" s="50"/>
    </row>
    <row r="90" spans="1:16" ht="24.75" customHeight="1" x14ac:dyDescent="0.25">
      <c r="A90" s="33" t="s">
        <v>75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f>+J91+J92</f>
        <v>0</v>
      </c>
      <c r="K90" s="28">
        <f>+K91+K92</f>
        <v>0</v>
      </c>
      <c r="L90" s="28">
        <f>+L91+L92</f>
        <v>0</v>
      </c>
      <c r="M90" s="28">
        <f>+M91+M92</f>
        <v>0</v>
      </c>
      <c r="N90" s="64"/>
      <c r="O90" s="64"/>
      <c r="P90" s="50"/>
    </row>
    <row r="91" spans="1:16" ht="13.5" customHeight="1" x14ac:dyDescent="0.25">
      <c r="A91" s="34" t="s">
        <v>76</v>
      </c>
      <c r="B91" s="29">
        <v>0</v>
      </c>
      <c r="C91" s="29">
        <v>0</v>
      </c>
      <c r="D91" s="29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50"/>
      <c r="O91" s="50"/>
      <c r="P91" s="50"/>
    </row>
    <row r="92" spans="1:16" ht="19.5" customHeight="1" x14ac:dyDescent="0.25">
      <c r="A92" s="34" t="s">
        <v>77</v>
      </c>
      <c r="B92" s="45">
        <v>0</v>
      </c>
      <c r="C92" s="45">
        <v>0</v>
      </c>
      <c r="D92" s="29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50"/>
      <c r="O92" s="50"/>
      <c r="P92" s="50"/>
    </row>
    <row r="93" spans="1:16" ht="17.25" customHeight="1" x14ac:dyDescent="0.25">
      <c r="A93" s="33" t="s">
        <v>78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f>+J94</f>
        <v>0</v>
      </c>
      <c r="K93" s="28">
        <f>+K94</f>
        <v>0</v>
      </c>
      <c r="L93" s="28">
        <v>0</v>
      </c>
      <c r="M93" s="28">
        <f>+M94</f>
        <v>0</v>
      </c>
      <c r="N93" s="50"/>
      <c r="O93" s="50"/>
      <c r="P93" s="50"/>
    </row>
    <row r="94" spans="1:16" ht="30" customHeight="1" x14ac:dyDescent="0.25">
      <c r="A94" s="34" t="s">
        <v>79</v>
      </c>
      <c r="B94" s="45">
        <v>0</v>
      </c>
      <c r="C94" s="45">
        <v>0</v>
      </c>
      <c r="D94" s="29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50"/>
      <c r="O94" s="50"/>
      <c r="P94" s="50"/>
    </row>
    <row r="95" spans="1:16" ht="16.5" customHeight="1" x14ac:dyDescent="0.25">
      <c r="A95" s="36" t="s">
        <v>80</v>
      </c>
      <c r="B95" s="26">
        <f>+B87+B90+B93</f>
        <v>0</v>
      </c>
      <c r="C95" s="26">
        <f t="shared" ref="C95:M95" si="9">+C87+C90+C93</f>
        <v>0</v>
      </c>
      <c r="D95" s="26">
        <f t="shared" si="9"/>
        <v>0</v>
      </c>
      <c r="E95" s="26">
        <f t="shared" si="9"/>
        <v>0</v>
      </c>
      <c r="F95" s="26">
        <f t="shared" si="9"/>
        <v>0</v>
      </c>
      <c r="G95" s="26">
        <f t="shared" si="9"/>
        <v>0</v>
      </c>
      <c r="H95" s="26">
        <f t="shared" si="9"/>
        <v>0</v>
      </c>
      <c r="I95" s="26">
        <f t="shared" si="9"/>
        <v>0</v>
      </c>
      <c r="J95" s="26">
        <f>+J93+J90+J87</f>
        <v>0</v>
      </c>
      <c r="K95" s="26">
        <f>+K93+K90+K87</f>
        <v>0</v>
      </c>
      <c r="L95" s="26">
        <f>+L93+L90+L87</f>
        <v>0</v>
      </c>
      <c r="M95" s="26">
        <f t="shared" si="9"/>
        <v>0</v>
      </c>
      <c r="N95" s="65"/>
      <c r="O95" s="65"/>
      <c r="P95" s="77"/>
    </row>
    <row r="96" spans="1:16" ht="15.75" x14ac:dyDescent="0.25">
      <c r="A96" s="37" t="s">
        <v>81</v>
      </c>
      <c r="B96" s="21">
        <f>+B85+B95</f>
        <v>593882259.13</v>
      </c>
      <c r="C96" s="21">
        <f>+C95+C85</f>
        <v>642340639.80999994</v>
      </c>
      <c r="D96" s="21">
        <f>+D95+D85</f>
        <v>621124439.22000003</v>
      </c>
      <c r="E96" s="21">
        <f>+E95+E85</f>
        <v>688291095.99000001</v>
      </c>
      <c r="F96" s="21">
        <f>+F95+F85</f>
        <v>644988863.44999993</v>
      </c>
      <c r="G96" s="21">
        <f>+G95+G85</f>
        <v>625293033</v>
      </c>
      <c r="H96" s="21">
        <f>+H85+H95</f>
        <v>663646428.96999991</v>
      </c>
      <c r="I96" s="21">
        <f t="shared" ref="I96:M96" si="10">+I85+I95</f>
        <v>641818387.92000008</v>
      </c>
      <c r="J96" s="21">
        <f t="shared" si="10"/>
        <v>683085607.76999986</v>
      </c>
      <c r="K96" s="21">
        <f>+K85+K95</f>
        <v>626018316.88000011</v>
      </c>
      <c r="L96" s="21">
        <f>+L95+L85</f>
        <v>1272943380.8000002</v>
      </c>
      <c r="M96" s="21">
        <f t="shared" si="10"/>
        <v>7703432452.9400005</v>
      </c>
      <c r="N96" s="65"/>
      <c r="O96" s="65"/>
      <c r="P96" s="65"/>
    </row>
    <row r="97" spans="1:18" ht="45" x14ac:dyDescent="0.25">
      <c r="A97" s="22" t="s">
        <v>109</v>
      </c>
      <c r="M97" s="62"/>
    </row>
    <row r="98" spans="1:18" s="55" customFormat="1" x14ac:dyDescent="0.25">
      <c r="A98" s="55" t="s">
        <v>121</v>
      </c>
    </row>
    <row r="99" spans="1:18" s="55" customFormat="1" x14ac:dyDescent="0.25">
      <c r="A99" s="55" t="s">
        <v>122</v>
      </c>
    </row>
    <row r="102" spans="1:18" x14ac:dyDescent="0.25">
      <c r="A102" s="2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55"/>
      <c r="O102" s="55"/>
      <c r="P102" s="55"/>
      <c r="Q102" s="55"/>
    </row>
    <row r="103" spans="1:18" s="54" customFormat="1" x14ac:dyDescent="0.25">
      <c r="A103" s="69" t="s">
        <v>124</v>
      </c>
      <c r="C103" s="66"/>
      <c r="D103" s="66"/>
      <c r="E103" s="66"/>
      <c r="F103" s="66"/>
      <c r="G103" s="66"/>
      <c r="H103" s="66"/>
      <c r="I103" s="96" t="s">
        <v>123</v>
      </c>
      <c r="J103" s="96"/>
      <c r="K103" s="96"/>
      <c r="L103" s="96"/>
      <c r="M103" s="96"/>
      <c r="N103" s="66"/>
      <c r="O103" s="66"/>
      <c r="P103" s="66"/>
      <c r="Q103" s="66"/>
      <c r="R103" s="66"/>
    </row>
    <row r="104" spans="1:18" s="54" customFormat="1" ht="15" customHeight="1" x14ac:dyDescent="0.25">
      <c r="A104" s="73" t="s">
        <v>119</v>
      </c>
      <c r="B104" s="72"/>
      <c r="C104" s="67"/>
      <c r="D104" s="67"/>
      <c r="E104" s="67"/>
      <c r="F104" s="67"/>
      <c r="G104" s="67"/>
      <c r="H104" s="67"/>
      <c r="I104" s="101" t="s">
        <v>125</v>
      </c>
      <c r="J104" s="101"/>
      <c r="K104" s="101"/>
      <c r="L104" s="101"/>
      <c r="M104" s="101"/>
      <c r="N104" s="67"/>
      <c r="O104" s="67"/>
      <c r="P104" s="67"/>
      <c r="Q104" s="67"/>
      <c r="R104" s="67"/>
    </row>
    <row r="105" spans="1:18" s="54" customFormat="1" ht="15" customHeight="1" x14ac:dyDescent="0.25">
      <c r="A105" s="70" t="s">
        <v>120</v>
      </c>
      <c r="C105" s="67"/>
      <c r="D105" s="67"/>
      <c r="E105" s="67"/>
      <c r="F105" s="67"/>
      <c r="G105" s="67"/>
      <c r="H105" s="67"/>
      <c r="I105" s="95" t="s">
        <v>126</v>
      </c>
      <c r="J105" s="95"/>
      <c r="K105" s="95"/>
      <c r="L105" s="95"/>
      <c r="M105" s="95"/>
      <c r="N105" s="67"/>
      <c r="O105" s="67"/>
      <c r="P105" s="67"/>
      <c r="Q105" s="67"/>
      <c r="R105" s="67"/>
    </row>
    <row r="106" spans="1:18" s="54" customFormat="1" x14ac:dyDescent="0.25">
      <c r="A106" s="71" t="s">
        <v>111</v>
      </c>
      <c r="C106" s="68"/>
      <c r="D106" s="68"/>
      <c r="E106" s="68"/>
      <c r="F106" s="68"/>
      <c r="G106" s="68"/>
      <c r="H106" s="61"/>
      <c r="I106" s="100" t="s">
        <v>110</v>
      </c>
      <c r="J106" s="100"/>
      <c r="K106" s="100"/>
      <c r="L106" s="100"/>
      <c r="M106" s="100"/>
      <c r="N106" s="68"/>
      <c r="O106" s="68"/>
      <c r="P106" s="68"/>
      <c r="Q106" s="68"/>
      <c r="R106" s="68"/>
    </row>
    <row r="107" spans="1:18" s="54" customFormat="1" x14ac:dyDescent="0.25">
      <c r="A107" s="58"/>
      <c r="B107" s="59"/>
      <c r="C107" s="59"/>
      <c r="D107" s="59"/>
      <c r="E107" s="59"/>
      <c r="F107" s="59"/>
      <c r="G107" s="59"/>
      <c r="H107" s="59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8" s="54" customFormat="1" x14ac:dyDescent="0.25">
      <c r="A108" s="58"/>
      <c r="B108" s="57"/>
      <c r="C108" s="57"/>
      <c r="D108" s="57"/>
      <c r="E108" s="57"/>
      <c r="F108" s="57"/>
      <c r="G108" s="57"/>
      <c r="H108" s="57"/>
    </row>
    <row r="109" spans="1:18" s="54" customFormat="1" x14ac:dyDescent="0.25">
      <c r="A109" s="56"/>
      <c r="B109" s="57"/>
      <c r="C109" s="57"/>
      <c r="D109" s="57"/>
      <c r="E109" s="57"/>
      <c r="F109" s="57"/>
      <c r="G109" s="57"/>
      <c r="H109" s="57"/>
    </row>
    <row r="110" spans="1:18" s="54" customFormat="1" x14ac:dyDescent="0.25">
      <c r="A110" s="56"/>
      <c r="B110" s="57"/>
      <c r="C110" s="57"/>
      <c r="D110" s="57"/>
      <c r="E110" s="57"/>
      <c r="F110" s="57"/>
      <c r="G110" s="57"/>
      <c r="H110" s="57"/>
    </row>
    <row r="111" spans="1:18" s="80" customFormat="1" x14ac:dyDescent="0.25">
      <c r="A111" s="88" t="s">
        <v>115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8" s="80" customFormat="1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1"/>
      <c r="O112" s="81"/>
      <c r="P112" s="81"/>
      <c r="Q112" s="81"/>
    </row>
    <row r="113" spans="1:17" s="80" customFormat="1" x14ac:dyDescent="0.25">
      <c r="A113" s="89" t="s">
        <v>116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2"/>
      <c r="O113" s="82"/>
      <c r="P113" s="82"/>
      <c r="Q113" s="82"/>
    </row>
    <row r="114" spans="1:17" s="80" customFormat="1" x14ac:dyDescent="0.25">
      <c r="A114" s="90" t="s">
        <v>117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83"/>
      <c r="O114" s="83"/>
      <c r="P114" s="83"/>
      <c r="Q114" s="83"/>
    </row>
    <row r="115" spans="1:17" s="80" customFormat="1" x14ac:dyDescent="0.25">
      <c r="A115" s="91" t="s">
        <v>99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84"/>
      <c r="O115" s="84"/>
      <c r="P115" s="84"/>
      <c r="Q115" s="84"/>
    </row>
    <row r="116" spans="1:17" s="80" customFormat="1" x14ac:dyDescent="0.25"/>
  </sheetData>
  <mergeCells count="15">
    <mergeCell ref="A2:P2"/>
    <mergeCell ref="A3:P3"/>
    <mergeCell ref="A4:P4"/>
    <mergeCell ref="A5:P5"/>
    <mergeCell ref="I106:M106"/>
    <mergeCell ref="A111:M112"/>
    <mergeCell ref="A113:M113"/>
    <mergeCell ref="A114:M114"/>
    <mergeCell ref="A115:M115"/>
    <mergeCell ref="A6:H6"/>
    <mergeCell ref="A7:H7"/>
    <mergeCell ref="A8:H8"/>
    <mergeCell ref="I104:M104"/>
    <mergeCell ref="I103:M103"/>
    <mergeCell ref="I105:M105"/>
  </mergeCells>
  <pageMargins left="0.25" right="0.16" top="0.22" bottom="0.55000000000000004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opLeftCell="B1" zoomScale="178" zoomScaleNormal="178" workbookViewId="0">
      <selection activeCell="H16" sqref="H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97" t="s">
        <v>98</v>
      </c>
      <c r="B1" s="97"/>
      <c r="C1" s="97"/>
      <c r="E1" s="9" t="s">
        <v>39</v>
      </c>
    </row>
    <row r="2" spans="1:5" ht="18.75" x14ac:dyDescent="0.25">
      <c r="A2" s="97" t="s">
        <v>98</v>
      </c>
      <c r="B2" s="97"/>
      <c r="C2" s="97"/>
      <c r="E2" s="15" t="s">
        <v>93</v>
      </c>
    </row>
    <row r="3" spans="1:5" ht="18.75" x14ac:dyDescent="0.25">
      <c r="A3" s="97">
        <v>2019</v>
      </c>
      <c r="B3" s="97"/>
      <c r="C3" s="97"/>
      <c r="E3" s="15" t="s">
        <v>94</v>
      </c>
    </row>
    <row r="4" spans="1:5" ht="18.75" x14ac:dyDescent="0.3">
      <c r="A4" s="98" t="s">
        <v>97</v>
      </c>
      <c r="B4" s="98"/>
      <c r="C4" s="98"/>
      <c r="E4" s="9" t="s">
        <v>90</v>
      </c>
    </row>
    <row r="5" spans="1:5" x14ac:dyDescent="0.25">
      <c r="A5" s="99" t="s">
        <v>36</v>
      </c>
      <c r="B5" s="99"/>
      <c r="C5" s="99"/>
      <c r="E5" s="15" t="s">
        <v>91</v>
      </c>
    </row>
    <row r="6" spans="1:5" x14ac:dyDescent="0.25">
      <c r="E6" s="15" t="s">
        <v>92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>
        <f>+B10+B11+B13+B14</f>
        <v>923814990</v>
      </c>
      <c r="C9" s="18">
        <f>+C10+C13+C14</f>
        <v>71597436</v>
      </c>
    </row>
    <row r="10" spans="1:5" x14ac:dyDescent="0.25">
      <c r="A10" s="8" t="s">
        <v>3</v>
      </c>
      <c r="B10" s="6">
        <v>840328791</v>
      </c>
      <c r="C10" s="6">
        <v>65850654</v>
      </c>
    </row>
    <row r="11" spans="1:5" x14ac:dyDescent="0.25">
      <c r="A11" s="8" t="s">
        <v>4</v>
      </c>
      <c r="B11" s="6">
        <v>23841920</v>
      </c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>
        <v>52449570</v>
      </c>
      <c r="C13" s="6">
        <v>5487956</v>
      </c>
    </row>
    <row r="14" spans="1:5" x14ac:dyDescent="0.25">
      <c r="A14" s="8" t="s">
        <v>6</v>
      </c>
      <c r="B14" s="6">
        <v>7194709</v>
      </c>
      <c r="C14" s="6">
        <v>258826</v>
      </c>
    </row>
    <row r="15" spans="1:5" x14ac:dyDescent="0.25">
      <c r="A15" s="3" t="s">
        <v>7</v>
      </c>
      <c r="B15" s="4">
        <f>+B16+B17+B18+B19+B20+B21+B22+B23</f>
        <v>216491062</v>
      </c>
      <c r="C15" s="19">
        <f>+C16+C17+C18+C20+C21+C23</f>
        <v>4044800</v>
      </c>
    </row>
    <row r="16" spans="1:5" x14ac:dyDescent="0.25">
      <c r="A16" s="8" t="s">
        <v>8</v>
      </c>
      <c r="B16" s="6">
        <v>71391220</v>
      </c>
      <c r="C16" s="6">
        <v>168000</v>
      </c>
    </row>
    <row r="17" spans="1:3" x14ac:dyDescent="0.25">
      <c r="A17" s="8" t="s">
        <v>9</v>
      </c>
      <c r="B17" s="6">
        <v>56339842</v>
      </c>
      <c r="C17" s="6">
        <v>180000</v>
      </c>
    </row>
    <row r="18" spans="1:3" x14ac:dyDescent="0.25">
      <c r="A18" s="8" t="s">
        <v>10</v>
      </c>
      <c r="B18" s="6">
        <v>54000000</v>
      </c>
      <c r="C18" s="6">
        <v>2764200</v>
      </c>
    </row>
    <row r="19" spans="1:3" ht="18" customHeight="1" x14ac:dyDescent="0.25">
      <c r="A19" s="8" t="s">
        <v>11</v>
      </c>
      <c r="B19" s="6">
        <v>15000000</v>
      </c>
    </row>
    <row r="20" spans="1:3" x14ac:dyDescent="0.25">
      <c r="A20" s="8" t="s">
        <v>12</v>
      </c>
      <c r="B20" s="6">
        <v>6460000</v>
      </c>
      <c r="C20" s="6">
        <v>120000</v>
      </c>
    </row>
    <row r="21" spans="1:3" x14ac:dyDescent="0.25">
      <c r="A21" s="8" t="s">
        <v>13</v>
      </c>
      <c r="B21" s="6">
        <v>6000000</v>
      </c>
      <c r="C21" s="6">
        <v>39000</v>
      </c>
    </row>
    <row r="22" spans="1:3" x14ac:dyDescent="0.25">
      <c r="A22" s="8" t="s">
        <v>14</v>
      </c>
      <c r="B22" s="6">
        <v>500000</v>
      </c>
    </row>
    <row r="23" spans="1:3" x14ac:dyDescent="0.25">
      <c r="A23" s="8" t="s">
        <v>15</v>
      </c>
      <c r="B23" s="6">
        <v>6800000</v>
      </c>
      <c r="C23" s="6">
        <v>773600</v>
      </c>
    </row>
    <row r="24" spans="1:3" x14ac:dyDescent="0.25">
      <c r="A24" s="8" t="s">
        <v>41</v>
      </c>
      <c r="B24" s="6"/>
    </row>
    <row r="25" spans="1:3" x14ac:dyDescent="0.25">
      <c r="A25" s="3" t="s">
        <v>16</v>
      </c>
      <c r="B25" s="4">
        <f>+B26+B27+B28+B30+B31+B32+B34</f>
        <v>533653728</v>
      </c>
      <c r="C25" s="19">
        <f>+C26+C27+C28+C29+C30+C32+C34</f>
        <v>29036605</v>
      </c>
    </row>
    <row r="26" spans="1:3" x14ac:dyDescent="0.25">
      <c r="A26" s="8" t="s">
        <v>17</v>
      </c>
      <c r="B26" s="6">
        <v>143486832</v>
      </c>
      <c r="C26" s="6">
        <v>10138269</v>
      </c>
    </row>
    <row r="27" spans="1:3" x14ac:dyDescent="0.25">
      <c r="A27" s="8" t="s">
        <v>18</v>
      </c>
      <c r="B27" s="6">
        <v>65000000</v>
      </c>
      <c r="C27" s="6">
        <v>900000</v>
      </c>
    </row>
    <row r="28" spans="1:3" x14ac:dyDescent="0.25">
      <c r="A28" s="8" t="s">
        <v>19</v>
      </c>
      <c r="B28" s="6">
        <v>20000000</v>
      </c>
      <c r="C28" s="6">
        <v>2082724</v>
      </c>
    </row>
    <row r="29" spans="1:3" x14ac:dyDescent="0.25">
      <c r="A29" s="8" t="s">
        <v>20</v>
      </c>
      <c r="B29" s="6"/>
      <c r="C29" s="6">
        <v>1320000</v>
      </c>
    </row>
    <row r="30" spans="1:3" x14ac:dyDescent="0.25">
      <c r="A30" s="8" t="s">
        <v>21</v>
      </c>
      <c r="B30" s="6">
        <v>15000000</v>
      </c>
      <c r="C30" s="6">
        <v>355000</v>
      </c>
    </row>
    <row r="31" spans="1:3" x14ac:dyDescent="0.25">
      <c r="A31" s="8" t="s">
        <v>22</v>
      </c>
      <c r="B31" s="6">
        <v>31000000</v>
      </c>
    </row>
    <row r="32" spans="1:3" x14ac:dyDescent="0.25">
      <c r="A32" s="8" t="s">
        <v>23</v>
      </c>
      <c r="B32" s="6">
        <v>135827724</v>
      </c>
      <c r="C32" s="6">
        <v>11008032</v>
      </c>
    </row>
    <row r="33" spans="1:3" x14ac:dyDescent="0.25">
      <c r="A33" s="8" t="s">
        <v>42</v>
      </c>
      <c r="B33" s="6"/>
    </row>
    <row r="34" spans="1:3" x14ac:dyDescent="0.25">
      <c r="A34" s="8" t="s">
        <v>24</v>
      </c>
      <c r="B34" s="6">
        <v>123339172</v>
      </c>
      <c r="C34" s="6">
        <v>3232580</v>
      </c>
    </row>
    <row r="35" spans="1:3" x14ac:dyDescent="0.25">
      <c r="A35" s="3" t="s">
        <v>25</v>
      </c>
      <c r="B35" s="4">
        <f>+B36+B41+B42</f>
        <v>5817345790</v>
      </c>
      <c r="C35" s="19">
        <f>+C36</f>
        <v>7300000</v>
      </c>
    </row>
    <row r="36" spans="1:3" x14ac:dyDescent="0.25">
      <c r="A36" s="8" t="s">
        <v>26</v>
      </c>
      <c r="B36" s="6">
        <v>5797590299</v>
      </c>
      <c r="C36" s="6">
        <v>7300000</v>
      </c>
    </row>
    <row r="37" spans="1:3" x14ac:dyDescent="0.25">
      <c r="A37" s="8" t="s">
        <v>43</v>
      </c>
      <c r="B37" s="6"/>
    </row>
    <row r="38" spans="1:3" x14ac:dyDescent="0.25">
      <c r="A38" s="8" t="s">
        <v>44</v>
      </c>
      <c r="B38" s="6"/>
    </row>
    <row r="39" spans="1:3" x14ac:dyDescent="0.25">
      <c r="A39" s="8" t="s">
        <v>45</v>
      </c>
      <c r="B39" s="6"/>
    </row>
    <row r="40" spans="1:3" x14ac:dyDescent="0.25">
      <c r="A40" s="8" t="s">
        <v>46</v>
      </c>
      <c r="B40" s="6"/>
    </row>
    <row r="41" spans="1:3" x14ac:dyDescent="0.25">
      <c r="A41" s="8" t="s">
        <v>27</v>
      </c>
      <c r="B41" s="6">
        <v>11837743</v>
      </c>
    </row>
    <row r="42" spans="1:3" x14ac:dyDescent="0.25">
      <c r="A42" s="8" t="s">
        <v>47</v>
      </c>
      <c r="B42" s="6">
        <v>7917748</v>
      </c>
    </row>
    <row r="43" spans="1:3" x14ac:dyDescent="0.25">
      <c r="A43" s="3" t="s">
        <v>48</v>
      </c>
      <c r="B43" s="4"/>
    </row>
    <row r="44" spans="1:3" x14ac:dyDescent="0.25">
      <c r="A44" s="8" t="s">
        <v>49</v>
      </c>
      <c r="B44" s="6"/>
    </row>
    <row r="45" spans="1:3" x14ac:dyDescent="0.25">
      <c r="A45" s="8" t="s">
        <v>50</v>
      </c>
      <c r="B45" s="6"/>
    </row>
    <row r="46" spans="1:3" x14ac:dyDescent="0.25">
      <c r="A46" s="8" t="s">
        <v>51</v>
      </c>
      <c r="B46" s="6"/>
    </row>
    <row r="47" spans="1:3" x14ac:dyDescent="0.25">
      <c r="A47" s="8" t="s">
        <v>52</v>
      </c>
      <c r="B47" s="6"/>
    </row>
    <row r="48" spans="1:3" x14ac:dyDescent="0.25">
      <c r="A48" s="8" t="s">
        <v>53</v>
      </c>
      <c r="B48" s="6"/>
    </row>
    <row r="49" spans="1:3" x14ac:dyDescent="0.25">
      <c r="A49" s="8" t="s">
        <v>54</v>
      </c>
      <c r="B49" s="6"/>
    </row>
    <row r="50" spans="1:3" x14ac:dyDescent="0.25">
      <c r="A50" s="8" t="s">
        <v>55</v>
      </c>
      <c r="B50" s="6"/>
    </row>
    <row r="51" spans="1:3" x14ac:dyDescent="0.25">
      <c r="A51" s="3" t="s">
        <v>28</v>
      </c>
      <c r="B51" s="4">
        <f>+B52+B53+B55</f>
        <v>352500000</v>
      </c>
      <c r="C51" s="19">
        <f>+C52+C56+C59</f>
        <v>760400</v>
      </c>
    </row>
    <row r="52" spans="1:3" x14ac:dyDescent="0.25">
      <c r="A52" s="8" t="s">
        <v>29</v>
      </c>
      <c r="B52" s="6">
        <v>42500000</v>
      </c>
      <c r="C52" s="6">
        <v>675000</v>
      </c>
    </row>
    <row r="53" spans="1:3" x14ac:dyDescent="0.25">
      <c r="A53" s="8" t="s">
        <v>30</v>
      </c>
      <c r="B53" s="6">
        <v>300000000</v>
      </c>
    </row>
    <row r="54" spans="1:3" x14ac:dyDescent="0.25">
      <c r="A54" s="8" t="s">
        <v>31</v>
      </c>
      <c r="B54" s="6"/>
    </row>
    <row r="55" spans="1:3" x14ac:dyDescent="0.25">
      <c r="A55" s="8" t="s">
        <v>32</v>
      </c>
      <c r="B55" s="6">
        <v>10000000</v>
      </c>
    </row>
    <row r="56" spans="1:3" x14ac:dyDescent="0.25">
      <c r="A56" s="8" t="s">
        <v>33</v>
      </c>
      <c r="B56" s="6"/>
      <c r="C56" s="6">
        <v>50000</v>
      </c>
    </row>
    <row r="57" spans="1:3" x14ac:dyDescent="0.25">
      <c r="A57" s="8" t="s">
        <v>56</v>
      </c>
      <c r="B57" s="6"/>
    </row>
    <row r="58" spans="1:3" x14ac:dyDescent="0.25">
      <c r="A58" s="8" t="s">
        <v>57</v>
      </c>
      <c r="B58" s="6"/>
    </row>
    <row r="59" spans="1:3" x14ac:dyDescent="0.25">
      <c r="A59" s="8" t="s">
        <v>34</v>
      </c>
      <c r="B59" s="6"/>
      <c r="C59" s="6">
        <v>35400</v>
      </c>
    </row>
    <row r="60" spans="1:3" x14ac:dyDescent="0.25">
      <c r="A60" s="8" t="s">
        <v>58</v>
      </c>
      <c r="B60" s="6"/>
    </row>
    <row r="61" spans="1:3" x14ac:dyDescent="0.25">
      <c r="A61" s="3" t="s">
        <v>59</v>
      </c>
      <c r="B61" s="4">
        <f>+B62</f>
        <v>135128230</v>
      </c>
    </row>
    <row r="62" spans="1:3" x14ac:dyDescent="0.25">
      <c r="A62" s="8" t="s">
        <v>60</v>
      </c>
      <c r="B62" s="6">
        <v>135128230</v>
      </c>
    </row>
    <row r="63" spans="1:3" x14ac:dyDescent="0.25">
      <c r="A63" s="8" t="s">
        <v>61</v>
      </c>
      <c r="B63" s="6"/>
    </row>
    <row r="64" spans="1:3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>
        <f>+B9+B15+B25+B35+B51+B61</f>
        <v>7978933800</v>
      </c>
      <c r="C73" s="7">
        <f>+C51+C35+C25+C15+C9</f>
        <v>112739241</v>
      </c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>
        <f>+B80</f>
        <v>102988304</v>
      </c>
    </row>
    <row r="80" spans="1:3" x14ac:dyDescent="0.25">
      <c r="A80" s="8" t="s">
        <v>76</v>
      </c>
      <c r="B80" s="6">
        <v>102988304</v>
      </c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>
        <f>+B79</f>
        <v>102988304</v>
      </c>
      <c r="C84" s="7">
        <v>0</v>
      </c>
    </row>
    <row r="86" spans="1:3" ht="15.75" x14ac:dyDescent="0.25">
      <c r="A86" s="11" t="s">
        <v>81</v>
      </c>
      <c r="B86" s="12">
        <f>+B84+B73</f>
        <v>8081922104</v>
      </c>
      <c r="C86" s="12">
        <f>+C73</f>
        <v>112739241</v>
      </c>
    </row>
    <row r="87" spans="1:3" x14ac:dyDescent="0.25">
      <c r="A87" t="s">
        <v>95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Octubre </vt:lpstr>
      <vt:lpstr>Plantilla 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Yeris Urbaez</cp:lastModifiedBy>
  <cp:lastPrinted>2021-12-06T14:47:13Z</cp:lastPrinted>
  <dcterms:created xsi:type="dcterms:W3CDTF">2018-04-17T18:57:16Z</dcterms:created>
  <dcterms:modified xsi:type="dcterms:W3CDTF">2021-12-06T14:56:08Z</dcterms:modified>
</cp:coreProperties>
</file>